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Krycí list rozpočtu" sheetId="7" r:id="rId1"/>
    <sheet name="Zdravotechnika" sheetId="6" r:id="rId2"/>
    <sheet name="Stavebná časť" sheetId="5" r:id="rId3"/>
    <sheet name="Elektroinštalácia" sheetId="8" r:id="rId4"/>
  </sheets>
  <externalReferences>
    <externalReference r:id="rId5"/>
  </externalReferences>
  <definedNames>
    <definedName name="_FilterDatabase" hidden="1">#REF!</definedName>
    <definedName name="_xlnm._FilterDatabase" localSheetId="3" hidden="1">#REF!</definedName>
    <definedName name="_xlnm._FilterDatabase" hidden="1">#REF!</definedName>
    <definedName name="dipkollar">#REF!</definedName>
    <definedName name="DU_TOP_ROZP__Seznam">#REF!</definedName>
    <definedName name="fakt1R" localSheetId="3">#REF!</definedName>
    <definedName name="fakt1R">#REF!</definedName>
    <definedName name="fdsfsa">#REF!</definedName>
    <definedName name="KOTOLNA_TOS_Seznam">#REF!</definedName>
    <definedName name="_xlnm.Recorder">#REF!</definedName>
    <definedName name="Názov_akcie">#REF!</definedName>
    <definedName name="_xlnm.Print_Titles" localSheetId="3">Elektroinštalácia!$8:$10</definedName>
    <definedName name="_xlnm.Print_Titles" localSheetId="2">'Stavebná časť'!$9:$9</definedName>
    <definedName name="_xlnm.Print_Titles">#REF!</definedName>
    <definedName name="_xlnm.Print_Area" localSheetId="3">Elektroinštalácia!$A:$J</definedName>
    <definedName name="_xlnm.Print_Area" localSheetId="2">'Stavebná časť'!$A$1:$I$64</definedName>
    <definedName name="_xlnm.Print_Area" localSheetId="1">Zdravotechnika!$A$1:$K$118</definedName>
    <definedName name="_xlnm.Print_Area">#REF!</definedName>
    <definedName name="rozmer">[1]MaR!#REF!</definedName>
  </definedNames>
  <calcPr calcId="125725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8"/>
  <c r="J60"/>
  <c r="J59"/>
  <c r="J58"/>
  <c r="I58"/>
  <c r="J57"/>
  <c r="J56"/>
  <c r="J55"/>
  <c r="I55"/>
  <c r="J54"/>
  <c r="J53"/>
  <c r="I53"/>
  <c r="J52"/>
  <c r="J51"/>
  <c r="I51"/>
  <c r="J50"/>
  <c r="I50"/>
  <c r="J49"/>
  <c r="J48"/>
  <c r="I48"/>
  <c r="J47"/>
  <c r="J46"/>
  <c r="I46"/>
  <c r="J45"/>
  <c r="J44"/>
  <c r="J43"/>
  <c r="J42"/>
  <c r="J41"/>
  <c r="J40"/>
  <c r="I40"/>
  <c r="J39"/>
  <c r="J38"/>
  <c r="I38"/>
  <c r="J37"/>
  <c r="J36"/>
  <c r="J35"/>
  <c r="I35"/>
  <c r="J34"/>
  <c r="J33"/>
  <c r="I33"/>
  <c r="J32"/>
  <c r="I32"/>
  <c r="J30"/>
  <c r="I30"/>
  <c r="J29"/>
  <c r="I29"/>
  <c r="J28"/>
  <c r="I28"/>
  <c r="J27"/>
  <c r="J26"/>
  <c r="I26"/>
  <c r="J25"/>
  <c r="J24"/>
  <c r="I24"/>
  <c r="J23"/>
  <c r="J22"/>
  <c r="J21"/>
  <c r="I21"/>
  <c r="J20"/>
  <c r="I20"/>
  <c r="J19"/>
  <c r="J18"/>
  <c r="I18"/>
  <c r="J17"/>
  <c r="I17"/>
  <c r="J16"/>
  <c r="J15"/>
  <c r="J14"/>
  <c r="I14"/>
  <c r="J13"/>
  <c r="I13"/>
  <c r="G61" s="1"/>
  <c r="J61" s="1"/>
  <c r="J12"/>
  <c r="J62" l="1"/>
  <c r="G27" i="7" s="1"/>
  <c r="H62" i="8"/>
  <c r="I62"/>
  <c r="E62" l="1"/>
  <c r="I60" i="5" l="1"/>
  <c r="I59"/>
  <c r="I55"/>
  <c r="I51"/>
  <c r="I50"/>
  <c r="I49"/>
  <c r="I48"/>
  <c r="I47"/>
  <c r="I36"/>
  <c r="I35"/>
  <c r="I34"/>
  <c r="I33"/>
  <c r="I32"/>
  <c r="I31"/>
  <c r="I30"/>
  <c r="I29"/>
  <c r="I28"/>
  <c r="I27"/>
  <c r="I26"/>
  <c r="I25"/>
  <c r="I24"/>
  <c r="I23"/>
  <c r="I22"/>
  <c r="I21"/>
  <c r="I17"/>
  <c r="I16"/>
  <c r="I12"/>
  <c r="S31" i="7" l="1"/>
  <c r="J116" i="6"/>
  <c r="J115"/>
  <c r="J114"/>
  <c r="J113"/>
  <c r="J112"/>
  <c r="J111"/>
  <c r="J110"/>
  <c r="J108"/>
  <c r="J107"/>
  <c r="J106"/>
  <c r="J105"/>
  <c r="J104"/>
  <c r="J103"/>
  <c r="J102"/>
  <c r="J101"/>
  <c r="J99"/>
  <c r="J98"/>
  <c r="J97"/>
  <c r="J96"/>
  <c r="J95"/>
  <c r="J94"/>
  <c r="J93"/>
  <c r="J92"/>
  <c r="J91"/>
  <c r="J90"/>
  <c r="J89"/>
  <c r="J88"/>
  <c r="J87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29"/>
  <c r="J28"/>
  <c r="J27"/>
  <c r="J26"/>
  <c r="J25"/>
  <c r="J24"/>
  <c r="J23"/>
  <c r="J22"/>
  <c r="J21"/>
  <c r="J20"/>
  <c r="J19"/>
  <c r="J18"/>
  <c r="J16"/>
  <c r="J15"/>
  <c r="J14"/>
  <c r="J13"/>
  <c r="J12"/>
  <c r="A12"/>
  <c r="A13" s="1"/>
  <c r="A14" s="1"/>
  <c r="A15" s="1"/>
  <c r="A16" s="1"/>
  <c r="J11"/>
  <c r="A19" l="1"/>
  <c r="A20" s="1"/>
  <c r="A21" s="1"/>
  <c r="A22" s="1"/>
  <c r="A23" s="1"/>
  <c r="A24" s="1"/>
  <c r="A25" s="1"/>
  <c r="A26" s="1"/>
  <c r="A27" s="1"/>
  <c r="A28" s="1"/>
  <c r="A29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1" s="1"/>
  <c r="A102" s="1"/>
  <c r="A103" s="1"/>
  <c r="A104" s="1"/>
  <c r="A105" s="1"/>
  <c r="A106" s="1"/>
  <c r="A107" s="1"/>
  <c r="A108" s="1"/>
  <c r="A110" s="1"/>
  <c r="A18"/>
  <c r="A111"/>
  <c r="A112" s="1"/>
  <c r="A113" s="1"/>
  <c r="A114" s="1"/>
  <c r="A115" s="1"/>
  <c r="A116" s="1"/>
  <c r="J118"/>
  <c r="G25" i="7" s="1"/>
  <c r="I56" i="5"/>
  <c r="I40"/>
  <c r="I41" s="1"/>
  <c r="I18"/>
  <c r="I61" l="1"/>
  <c r="I37"/>
  <c r="I13"/>
  <c r="I52"/>
  <c r="I64" l="1"/>
  <c r="G23" i="7" s="1"/>
  <c r="G31" s="1"/>
  <c r="S34" s="1"/>
  <c r="I43" i="5"/>
  <c r="I63"/>
  <c r="S35" i="7" l="1"/>
  <c r="S36" s="1"/>
  <c r="Q35"/>
</calcChain>
</file>

<file path=xl/sharedStrings.xml><?xml version="1.0" encoding="utf-8"?>
<sst xmlns="http://schemas.openxmlformats.org/spreadsheetml/2006/main" count="1169" uniqueCount="451">
  <si>
    <t>Názov objektu</t>
  </si>
  <si>
    <t>HZS</t>
  </si>
  <si>
    <t>Podhľady</t>
  </si>
  <si>
    <t xml:space="preserve">Miesto:  </t>
  </si>
  <si>
    <t>Spolu</t>
  </si>
  <si>
    <t>Ostatné náklady</t>
  </si>
  <si>
    <t>Celkové náklady</t>
  </si>
  <si>
    <t>Montáž</t>
  </si>
  <si>
    <t>Materiál</t>
  </si>
  <si>
    <t>Práce HSV</t>
  </si>
  <si>
    <t>ZVISLÉ KONŠTRUKCIE</t>
  </si>
  <si>
    <t>POVRCHOVÉ ÚPRAVY</t>
  </si>
  <si>
    <t>OSTATNÉ PRÁCE</t>
  </si>
  <si>
    <t>PRESUNY HMÔT</t>
  </si>
  <si>
    <t>Práce PSV</t>
  </si>
  <si>
    <t>DREVOSTAVBY</t>
  </si>
  <si>
    <t>PODLAHY POVLAKOVÉ</t>
  </si>
  <si>
    <t>MAĽBY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</si>
  <si>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</si>
  <si>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</si>
  <si>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</si>
  <si>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</si>
  <si>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</si>
  <si>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</si>
  <si>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</si>
  <si>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</si>
  <si>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 xml:space="preserve"> 14/C 1</t>
  </si>
  <si>
    <t xml:space="preserve"> 340238212</t>
  </si>
  <si>
    <t>Zamurovanie otvoru s plochou do 1 m2 tehlami pálenými v stenách hr. nad 100 mm</t>
  </si>
  <si>
    <t>m2</t>
  </si>
  <si>
    <t xml:space="preserve"> 11/A 1</t>
  </si>
  <si>
    <t xml:space="preserve"> 612465131</t>
  </si>
  <si>
    <t>Vnútorná omietka stien BAUMIT, vápennocementová,miešanie a nanášanie strojne,MVS 25 hr.1 cm</t>
  </si>
  <si>
    <t>R/R 0</t>
  </si>
  <si>
    <t xml:space="preserve"> 612481119</t>
  </si>
  <si>
    <t>Potiahnutie vnútorných stien, sklotextílnou mriežkou - vysprávky po inštaláciach</t>
  </si>
  <si>
    <t xml:space="preserve">  1/A 1</t>
  </si>
  <si>
    <t xml:space="preserve"> 998991111</t>
  </si>
  <si>
    <t xml:space="preserve">Presun hmôt pre opravy v objektoch výšky do 25 m                                                                        </t>
  </si>
  <si>
    <t xml:space="preserve">t       </t>
  </si>
  <si>
    <t xml:space="preserve">  3/A 1</t>
  </si>
  <si>
    <t xml:space="preserve"> 941955001</t>
  </si>
  <si>
    <t>Lešenie ľahké pracovné pomocné, s výškou lešeňovej podlahy do 1,20 m</t>
  </si>
  <si>
    <t xml:space="preserve"> 953945111</t>
  </si>
  <si>
    <t>Lišta rohová BAUMIT 9075 - lišta zvislého SDK stropu</t>
  </si>
  <si>
    <t>m</t>
  </si>
  <si>
    <t xml:space="preserve"> 13/B 1</t>
  </si>
  <si>
    <t xml:space="preserve"> 971042441</t>
  </si>
  <si>
    <t>Vybúranie otvoru v betónových priečkach a stenách plochy do 0, 25 m2,hr.do 300 mm,  -0,16500t</t>
  </si>
  <si>
    <t>kus</t>
  </si>
  <si>
    <t xml:space="preserve"> 971052531</t>
  </si>
  <si>
    <t>Vybúranie otvoru v želzobet. priečkach a stenách plochy do 1 m2, hr.do 150 mm,  -0,36500t</t>
  </si>
  <si>
    <t xml:space="preserve"> 2</t>
  </si>
  <si>
    <t xml:space="preserve">Búranie zásteny za inštalačnými jadrami z SDK </t>
  </si>
  <si>
    <t>ks</t>
  </si>
  <si>
    <t xml:space="preserve"> 3</t>
  </si>
  <si>
    <t>Vyspravenie povrchov po elekroinštalácii</t>
  </si>
  <si>
    <t>kpl</t>
  </si>
  <si>
    <t xml:space="preserve"> 4</t>
  </si>
  <si>
    <t>Požiarny prestup do 2 m2</t>
  </si>
  <si>
    <t xml:space="preserve"> 5</t>
  </si>
  <si>
    <t>F lišta SDK  - dodávka a montáž</t>
  </si>
  <si>
    <t xml:space="preserve"> 6</t>
  </si>
  <si>
    <t>Revízne dvierka - dodávka a montáž</t>
  </si>
  <si>
    <t xml:space="preserve"> 7</t>
  </si>
  <si>
    <t>Akrylovanie rohov pri SDK a murive</t>
  </si>
  <si>
    <t xml:space="preserve"> 952901111</t>
  </si>
  <si>
    <t xml:space="preserve">Vyčistenie budov byt. alebo občian. výstavby pri výške podlažia do 4 m                                                  </t>
  </si>
  <si>
    <t xml:space="preserve">m2      </t>
  </si>
  <si>
    <t xml:space="preserve"> 979082111</t>
  </si>
  <si>
    <t xml:space="preserve">Vnútrostavenisková doprava sute a vybúraných hmôt do 10 m                                                               </t>
  </si>
  <si>
    <t xml:space="preserve"> 979082121</t>
  </si>
  <si>
    <t xml:space="preserve">Vnútrost. doprava sute a vybúraných hmôt každých ďalších 5 m                                                            </t>
  </si>
  <si>
    <t>P/PC</t>
  </si>
  <si>
    <t xml:space="preserve"> 979131409</t>
  </si>
  <si>
    <t xml:space="preserve">Poplatok za ulož.a znešk.staveb.sute na vymedzených skládkach O-ostatný odpad                                         </t>
  </si>
  <si>
    <t xml:space="preserve">Poplatok za ulož.a znešk.zmiešaného odpadu          </t>
  </si>
  <si>
    <t xml:space="preserve"> 1</t>
  </si>
  <si>
    <t>763/A 2</t>
  </si>
  <si>
    <t xml:space="preserve"> 763111112</t>
  </si>
  <si>
    <t>SDK priečka s izoláciou hr. 100 mm KNAUF W111 jednoduchá kca CW a UW dosky 1x GKB tl 12,5 mm-zasteny vo WC</t>
  </si>
  <si>
    <t xml:space="preserve"> 763135020</t>
  </si>
  <si>
    <t>SDK kazetový podhľad RIGIPS 600x600 mm hrana A konštrukcia viditeľná Casoroc - znížený o 150 mm</t>
  </si>
  <si>
    <t>SDK kazetový podhľad RIGIPS 600x600 mm hrana A konštrukcia viditeľná Casoroc - znížený o 300 mm</t>
  </si>
  <si>
    <t xml:space="preserve"> 763161411</t>
  </si>
  <si>
    <t>SDK podkrovie bez izolácie a parozábranou KNAUF kca z profilov CD 1vrstvová dosky RBi hr. 12,5 mm - stropy</t>
  </si>
  <si>
    <t>Dodávka a montáž SDK  konštrukcie z profilov UW a CW 1vrstvé zvislé výšky 300 mm s oporou</t>
  </si>
  <si>
    <t>775/A 2</t>
  </si>
  <si>
    <t xml:space="preserve"> 776992111</t>
  </si>
  <si>
    <t>Penetrácia podkladu s očistením</t>
  </si>
  <si>
    <t>784/A 1</t>
  </si>
  <si>
    <t xml:space="preserve"> 784418012</t>
  </si>
  <si>
    <t>Zakrývanie podláh a zariadení papierom v miestnostiach alebo na schodisku</t>
  </si>
  <si>
    <t xml:space="preserve"> 784424271</t>
  </si>
  <si>
    <t xml:space="preserve">Maľba vápenná s bielym stropom 2x pačok. v miest. do3,8m                                                                </t>
  </si>
  <si>
    <t>VÝKAZ VÝMER</t>
  </si>
  <si>
    <t xml:space="preserve">Stavba:   </t>
  </si>
  <si>
    <t xml:space="preserve">Objekt:  </t>
  </si>
  <si>
    <t>SOŠE Trnava</t>
  </si>
  <si>
    <t>Časť:</t>
  </si>
  <si>
    <t>Objednávateľ:  SOŠE Trnava</t>
  </si>
  <si>
    <t>p.č.</t>
  </si>
  <si>
    <t>názov</t>
  </si>
  <si>
    <t>dimenzia</t>
  </si>
  <si>
    <t>dodávka</t>
  </si>
  <si>
    <t>počet</t>
  </si>
  <si>
    <t>mj</t>
  </si>
  <si>
    <t>objednávacie číslo</t>
  </si>
  <si>
    <t>cana/ks</t>
  </si>
  <si>
    <t>celkom</t>
  </si>
  <si>
    <t>Armatúry</t>
  </si>
  <si>
    <t>Vypúšťací ventil</t>
  </si>
  <si>
    <t>DN 20</t>
  </si>
  <si>
    <t>Ivar</t>
  </si>
  <si>
    <t>€</t>
  </si>
  <si>
    <t>Šupátko, 08016 MOSADZ 3 " PN16, 80°C IVAR</t>
  </si>
  <si>
    <t>DN 80</t>
  </si>
  <si>
    <r>
      <rPr>
        <i/>
        <sz val="11"/>
        <color indexed="9"/>
        <rFont val="Calibri"/>
        <family val="2"/>
        <charset val="238"/>
      </rPr>
      <t>.</t>
    </r>
    <r>
      <rPr>
        <i/>
        <sz val="11"/>
        <rFont val="Calibri"/>
        <family val="2"/>
      </rPr>
      <t>08016300</t>
    </r>
  </si>
  <si>
    <t>Guľový ventil, závitový - Globo D</t>
  </si>
  <si>
    <t>DN 40</t>
  </si>
  <si>
    <t>IMI Hydronic</t>
  </si>
  <si>
    <t>0670-06.000</t>
  </si>
  <si>
    <t>DN 32</t>
  </si>
  <si>
    <t>0670-05.000</t>
  </si>
  <si>
    <t>0670-03.000</t>
  </si>
  <si>
    <t>Vyvažovací ventill, závitový - STAD B s vypúšťaním</t>
  </si>
  <si>
    <t>52 751-620</t>
  </si>
  <si>
    <t>DN 65</t>
  </si>
  <si>
    <t>-</t>
  </si>
  <si>
    <t>Potrubie požiarnej vody</t>
  </si>
  <si>
    <t>Rúra pozinkovaná 3" 88,9x3,60</t>
  </si>
  <si>
    <t>Rúra pozinkovaná 2" 60,3x3,60</t>
  </si>
  <si>
    <t>DN 50</t>
  </si>
  <si>
    <t>Megapress T - kus, 3", 4218XL</t>
  </si>
  <si>
    <t>Viega</t>
  </si>
  <si>
    <t>Megapress T - kus, 3x3/4x3", 4217.2XL</t>
  </si>
  <si>
    <t>Megapress oblúk 90°, 3", 4216XL</t>
  </si>
  <si>
    <t>Megapress oblúk 45°, 3", 4226XL</t>
  </si>
  <si>
    <t>Megapress prechod, 3x3", vonkajší závit, 4211XL</t>
  </si>
  <si>
    <t>Megapress nátrubok, 3", 4215XL</t>
  </si>
  <si>
    <t>Megapress oblúk 90°, 2", 4216</t>
  </si>
  <si>
    <t>Megapress prechod, 2x2", vonkajší závit, 4211</t>
  </si>
  <si>
    <t>Megapress redukčný kus, 3x2", 4215.1XL</t>
  </si>
  <si>
    <t>Megapress S-viečko, 3", 4256XL</t>
  </si>
  <si>
    <t>Potrubie studenej vody, teplej vody a cirkulácie</t>
  </si>
  <si>
    <t>Sanpress-​rúra 1.4521 (AISI 444) - 22x1,2 mm</t>
  </si>
  <si>
    <t>Sanpress-​rúra 1.4521 (AISI 444) - 35x1,5 mm</t>
  </si>
  <si>
    <t>Sanpress-​rúra 1.4521 (AISI 444) - 42x1,5 mm</t>
  </si>
  <si>
    <t>Sanpress-​rúra 1.4521 (AISI 444) - 54x1,5 mm</t>
  </si>
  <si>
    <t>Sanpress XL-rúra 1.4521 (AISI 444) - 76,1x2,0 mm</t>
  </si>
  <si>
    <t>Sanpress Inox XL-T-​kus, 76,1-76,1-76,1</t>
  </si>
  <si>
    <t>Sanpress Inox XL-T-​kus, 76-42-76</t>
  </si>
  <si>
    <t>Sanpress Inox XL-T-​kus, 76-35-76</t>
  </si>
  <si>
    <t>Sanpress Inox-T-​kus, 54-42-54</t>
  </si>
  <si>
    <t>Sanpress Inox-T-​kus, 54-22-54</t>
  </si>
  <si>
    <t>Sanpress Inox-T-​kus, 42-42-42</t>
  </si>
  <si>
    <t>Sanpress Inox-T-​kus, 42-22-42</t>
  </si>
  <si>
    <t>Sanpress Inox-T-​kus, 35-22-35</t>
  </si>
  <si>
    <t>Sanpress Inox XL-T-​kus, 76,1-3,4"76,1</t>
  </si>
  <si>
    <t>Sanpress Inox XL-oblúk 90°, 76,1</t>
  </si>
  <si>
    <t>Sanpress Inox XL-oblúk 45°, 76,1</t>
  </si>
  <si>
    <t>Sanpress Inox-oblúk 90°, 42</t>
  </si>
  <si>
    <t>Sanpress Inox-oblúk 45°, 42 (2x lisovacie spojenie)</t>
  </si>
  <si>
    <t>Sanpress Inox-oblúk 45°, 42 (lisovacie spojenie, zásuvný koniec)</t>
  </si>
  <si>
    <t>Sanpress Inox-oblúk 90°, 35</t>
  </si>
  <si>
    <t>Sanpress Inox-oblúk 45°, 35 (lisovacie spojenie, zásuvný koniec)</t>
  </si>
  <si>
    <t>Sanpress Inox-oblúk 90°, 22</t>
  </si>
  <si>
    <t>Sanpress Inox-oblúk 45°, 22</t>
  </si>
  <si>
    <t>Sanpress Inox-prechodový oblúk 90°, 42</t>
  </si>
  <si>
    <t>Sanpress Inox-prechodový oblúk 90°, 35</t>
  </si>
  <si>
    <t>Sanpress Inox-prechodový oblúk 90°, 22</t>
  </si>
  <si>
    <t>Sanpress Inox XL-redukčný kus 76,1-54</t>
  </si>
  <si>
    <t>Sanpress Inox-redukčný kus 54-42</t>
  </si>
  <si>
    <t>Sanpress Inox-redukčný kus 42-35</t>
  </si>
  <si>
    <t>Sanpress Inox-redukčný kus 35-22</t>
  </si>
  <si>
    <t>Sanpress Inox XL-prechodový kus 76,1-2 1/2"</t>
  </si>
  <si>
    <t>Sanpress Inox-prechodový kus 42x6/4"</t>
  </si>
  <si>
    <t>Sanpress Inox-pripájacie šróbenie 42</t>
  </si>
  <si>
    <t>Sanpress Inox-pripájacie šróbenie 35</t>
  </si>
  <si>
    <t>Sanpress Inox-pripájacie šróbenie 22</t>
  </si>
  <si>
    <t>Sanpress Inox-nástenka 22-1,2"</t>
  </si>
  <si>
    <t>Sanpress Inox XL - nátrubok lisovací 76,1</t>
  </si>
  <si>
    <t>Sanpress Inox - nátrubok lisovací 54</t>
  </si>
  <si>
    <t>Sanpress Inox - nátrubok lisovací 42</t>
  </si>
  <si>
    <t>Sanpress Inox - nátrubok lisovací 35</t>
  </si>
  <si>
    <t>Sanpress Inox - nátrubok lisovací 22</t>
  </si>
  <si>
    <t>Gebo spojka - 3/4" s vnútorným závitom (len tesniace prvky)</t>
  </si>
  <si>
    <t>Gebo spojka - 5/4" s vnútorným závitom (len tesniace prvky)</t>
  </si>
  <si>
    <t>Gebo spojka - 6/4" s vnútorným závitom</t>
  </si>
  <si>
    <t>Megapress S-viečko, 3", 4356XL</t>
  </si>
  <si>
    <t>Megapress viečko, 6/4"</t>
  </si>
  <si>
    <t>Megapress viečko, 5/4"</t>
  </si>
  <si>
    <t>Megapress viečko, 3/4"</t>
  </si>
  <si>
    <t>Smartpress/Pexfit Pro-viacvrstvová rúrka- PE‑Xc/Al/PE‑Xc - 25x2,8 mm</t>
  </si>
  <si>
    <t>25x2,8</t>
  </si>
  <si>
    <t>Smartpress-pripájacie šróbenie - 25-3/4"</t>
  </si>
  <si>
    <t>T-kus, červený bronz, Rp závit - 6/4-3/4-6/4</t>
  </si>
  <si>
    <t>T-kus, červený bronz, Rp závit - 5/4-3/4-5/4</t>
  </si>
  <si>
    <t>Dvojitá vsuvka - 6/4"</t>
  </si>
  <si>
    <t>Dvojitá vsuvka - 5/4"</t>
  </si>
  <si>
    <t>Nešpecifikované fitingy</t>
  </si>
  <si>
    <t>Izolácie</t>
  </si>
  <si>
    <t>Kaučuková izolácia hr. 19 mm pre potrubie s priemerom 88,9 mm</t>
  </si>
  <si>
    <t>Armaflex</t>
  </si>
  <si>
    <t>Kaučuková izolácia hr. 19 mm pre potrubie s priemerom 76,1 mm</t>
  </si>
  <si>
    <t>Kaučuková izolácia hr. 19 mm pre potrubie s priemerom 54 mm</t>
  </si>
  <si>
    <t>Kaučuková izolácia hr. 19 mm pre potrubie s priemerom 42 mm</t>
  </si>
  <si>
    <t>Kaučuková izolácia hr. 19 mm pre potrubie s priemerom 35 mm</t>
  </si>
  <si>
    <t>Kaučuková izolácia hr. 13 mm pre potrubie s priemerom 22 mm</t>
  </si>
  <si>
    <t>Lepidlo, čistič</t>
  </si>
  <si>
    <t>Potrubné puzdro z kamennej vlny s hliníkovou fóliou Rockwool 800, hr. 40 mm pre potrubie s priemerom 76,1 mm</t>
  </si>
  <si>
    <t>Rockwool</t>
  </si>
  <si>
    <t>Potrubné puzdro z kamennej vlny s hliníkovou fóliou Rockwool 800, hr. 30 mm pre potrubie s priemerom 54 mm</t>
  </si>
  <si>
    <t>Potrubné puzdro z kamennej vlny s hliníkovou fóliou Rockwool 800, hr. 30 mm pre potrubie s priemerom 42 mm</t>
  </si>
  <si>
    <t>Potrubné puzdro z kamennej vlny s hliníkovou fóliou Rockwool 800, hr. 20 mm pre potrubie s priemerom 35 mm</t>
  </si>
  <si>
    <t>Potrubné puzdro z kamennej vlny s hliníkovou fóliou Rockwool 800, hr. 20 mm pre potrubie s priemerom 22 mm</t>
  </si>
  <si>
    <t>Samolepiaca hliníková páska (hliníková fólia vystužená sklenenou mriežkou) - 50 m</t>
  </si>
  <si>
    <t>Iný drobný inštalačný materiál</t>
  </si>
  <si>
    <t>Z-01 - záves pre 1x DN potrubie</t>
  </si>
  <si>
    <t>Hilti</t>
  </si>
  <si>
    <t>Z-02 - záves pre 2x DN potrubie</t>
  </si>
  <si>
    <t>Z-03 - záves pre 3x DN potrubie</t>
  </si>
  <si>
    <t>Z-04 - záves pre 4x DN potrubie</t>
  </si>
  <si>
    <t>N DN - objímky pre nerezové potrubie</t>
  </si>
  <si>
    <t>O DN - objímky pre oceľové potrubie</t>
  </si>
  <si>
    <t>PB-01 - pevný bod</t>
  </si>
  <si>
    <t>PB-02 - pevný bod pre potrubie 76x2,0 mm</t>
  </si>
  <si>
    <t>Stavebná časť</t>
  </si>
  <si>
    <t>Súvisiace práce</t>
  </si>
  <si>
    <t>Montážne práce</t>
  </si>
  <si>
    <t>Orientačné štítky s označením</t>
  </si>
  <si>
    <t>Izolatérske práce</t>
  </si>
  <si>
    <t>Funkčná a tlaková skúška</t>
  </si>
  <si>
    <t>Inžinierska činnosť (koordinácia projektu)</t>
  </si>
  <si>
    <t>Dopravné náklady</t>
  </si>
  <si>
    <t>KRYCÍ LIST ROZPOČTU</t>
  </si>
  <si>
    <t>Názov stavby</t>
  </si>
  <si>
    <t>JKSO</t>
  </si>
  <si>
    <t>EČO</t>
  </si>
  <si>
    <t xml:space="preserve">   </t>
  </si>
  <si>
    <t>Miesto</t>
  </si>
  <si>
    <t>Trnava</t>
  </si>
  <si>
    <t>IČO</t>
  </si>
  <si>
    <t>DIČ</t>
  </si>
  <si>
    <t>Objednávateľ</t>
  </si>
  <si>
    <t>Projektant</t>
  </si>
  <si>
    <t>Zhotoviteľ</t>
  </si>
  <si>
    <t>Spracoval</t>
  </si>
  <si>
    <t>Rozpočet číslo</t>
  </si>
  <si>
    <t>Dňa</t>
  </si>
  <si>
    <t>Merné a účelové jednotky</t>
  </si>
  <si>
    <t>Počet</t>
  </si>
  <si>
    <t>Náklady / 1 MJ</t>
  </si>
  <si>
    <t xml:space="preserve">Rozpočtové náklady v </t>
  </si>
  <si>
    <t>EUR</t>
  </si>
  <si>
    <t>A</t>
  </si>
  <si>
    <t>Základné rozpočtové náklady</t>
  </si>
  <si>
    <t>B</t>
  </si>
  <si>
    <t>Doplnkové náklady</t>
  </si>
  <si>
    <t>C</t>
  </si>
  <si>
    <t>Vedľajšie rozpočtové náklady</t>
  </si>
  <si>
    <t>KP</t>
  </si>
  <si>
    <t>1</t>
  </si>
  <si>
    <t>10</t>
  </si>
  <si>
    <t>Práce nadčas</t>
  </si>
  <si>
    <t>0</t>
  </si>
  <si>
    <t>15</t>
  </si>
  <si>
    <t xml:space="preserve">GZS   </t>
  </si>
  <si>
    <t>2</t>
  </si>
  <si>
    <t>11</t>
  </si>
  <si>
    <t>Bez pevnej podlahy</t>
  </si>
  <si>
    <t>16</t>
  </si>
  <si>
    <t xml:space="preserve">Projektové práce   </t>
  </si>
  <si>
    <t>3</t>
  </si>
  <si>
    <t>12</t>
  </si>
  <si>
    <t>Kultúrna pamiatka</t>
  </si>
  <si>
    <t>17</t>
  </si>
  <si>
    <t xml:space="preserve">Sťažené podmienky   </t>
  </si>
  <si>
    <t>4</t>
  </si>
  <si>
    <t>13</t>
  </si>
  <si>
    <t>18</t>
  </si>
  <si>
    <t xml:space="preserve">Vplyv prostredia   </t>
  </si>
  <si>
    <t>5</t>
  </si>
  <si>
    <t>19</t>
  </si>
  <si>
    <t xml:space="preserve">Iné VRN   </t>
  </si>
  <si>
    <t>6</t>
  </si>
  <si>
    <t>20</t>
  </si>
  <si>
    <t>VRN z rozpočtu</t>
  </si>
  <si>
    <t>7</t>
  </si>
  <si>
    <t>8</t>
  </si>
  <si>
    <t>9</t>
  </si>
  <si>
    <t>ZRN ( 1.1-1.4 )</t>
  </si>
  <si>
    <t>14</t>
  </si>
  <si>
    <t>DN ( r. 10 - 13 )</t>
  </si>
  <si>
    <t>21</t>
  </si>
  <si>
    <t>VRN ( r.15 - 20 )</t>
  </si>
  <si>
    <t>22</t>
  </si>
  <si>
    <t>23</t>
  </si>
  <si>
    <t>Kompl. činnosť</t>
  </si>
  <si>
    <t>24</t>
  </si>
  <si>
    <t>D</t>
  </si>
  <si>
    <t>25</t>
  </si>
  <si>
    <t>Súčet 9,14,21-24</t>
  </si>
  <si>
    <t>Dátum a podpis</t>
  </si>
  <si>
    <t>Pečiatka</t>
  </si>
  <si>
    <t>26</t>
  </si>
  <si>
    <t>DPH</t>
  </si>
  <si>
    <t xml:space="preserve">% z </t>
  </si>
  <si>
    <t>27</t>
  </si>
  <si>
    <t>Cena s DPH ( r. 25 - 26 )</t>
  </si>
  <si>
    <t>E</t>
  </si>
  <si>
    <t xml:space="preserve"> Prípočty a odpočty</t>
  </si>
  <si>
    <t>28</t>
  </si>
  <si>
    <t>Dodávky objednávateľa</t>
  </si>
  <si>
    <t>29</t>
  </si>
  <si>
    <t>Kĺzavá doložka</t>
  </si>
  <si>
    <t>30</t>
  </si>
  <si>
    <t>Zvýhodnenie + -</t>
  </si>
  <si>
    <t>Elektroinštalácia</t>
  </si>
  <si>
    <t>REKONŠTRUKCIA LEŽATÝCH ROZVODOV VODY BUDOVY INTERNÁTU SOŠE TRNAVA</t>
  </si>
  <si>
    <t>Zhotoviteľ:</t>
  </si>
  <si>
    <t xml:space="preserve">Projektová dokumentácia skutočného vyhotovenia </t>
  </si>
  <si>
    <t>D+M</t>
  </si>
  <si>
    <t>Projekt skutočného vyhotovenia, časť  ZTI</t>
  </si>
  <si>
    <t>Por.</t>
  </si>
  <si>
    <t>Kód</t>
  </si>
  <si>
    <t>Popis položky, stavebného dielu, remesla,</t>
  </si>
  <si>
    <t>Merná</t>
  </si>
  <si>
    <t>Jednotková</t>
  </si>
  <si>
    <t>Konštrukcie</t>
  </si>
  <si>
    <t>Špecifikovaný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</si>
  <si>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</si>
  <si>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</si>
  <si>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</si>
  <si>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</si>
  <si>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</si>
  <si>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</si>
  <si>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</si>
  <si>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</si>
  <si>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</si>
  <si>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921</t>
  </si>
  <si>
    <t>213290120O</t>
  </si>
  <si>
    <t>Úprava rozvádzača - demontáž a odpojenie jestvujúceho zapojennia</t>
  </si>
  <si>
    <t>hod</t>
  </si>
  <si>
    <t>MAT</t>
  </si>
  <si>
    <t>3585100O18</t>
  </si>
  <si>
    <t>Istič 1-pólový OEZ:41878 - 6kA (1MD) LTE-10B-1</t>
  </si>
  <si>
    <t>3585105O18</t>
  </si>
  <si>
    <t>Istič 1-pólový OEZ:41891 - 6kA (1MD) LTE-10C-1</t>
  </si>
  <si>
    <t>210130002</t>
  </si>
  <si>
    <t>Montáž, stýkač modulový 2-pól, do 20A - AC/DC</t>
  </si>
  <si>
    <t>210130104</t>
  </si>
  <si>
    <t>Montáž, stýkač modulový 3-pól, 25A/500V-AC</t>
  </si>
  <si>
    <t>920AM13296</t>
  </si>
  <si>
    <t>Stýkač RSI-20-20-A230 : 36610</t>
  </si>
  <si>
    <t>920AM13305</t>
  </si>
  <si>
    <t>Stýkač RSI-25-40-A230 : 36617</t>
  </si>
  <si>
    <t>210192562</t>
  </si>
  <si>
    <t>Montáž, svorkovnica ochranná, nulový mostík 63A</t>
  </si>
  <si>
    <t>357037O180</t>
  </si>
  <si>
    <t>Svorkovnica rozbočovacia 63A - OEZ:35906 : CS-PE15, montáž na "U" lištu (15x16)mm2, zelená</t>
  </si>
  <si>
    <t>357037O174</t>
  </si>
  <si>
    <t>Svorkovnica rozbočovacia 63A - OEZ:35903 : CS-N15, montáž na "U" lištu (15x16)mm2, modrá</t>
  </si>
  <si>
    <t>210192722</t>
  </si>
  <si>
    <t>Montáž označovacieho štítku pre prístroje v rozvádzačoch (lepený)</t>
  </si>
  <si>
    <t>210192595</t>
  </si>
  <si>
    <t>Montáž, lišta DIN do 60cm</t>
  </si>
  <si>
    <t>357033D006</t>
  </si>
  <si>
    <t>Lišta nosná DIN : TS 35/050/0, zinkovaná (50cm)</t>
  </si>
  <si>
    <t>210200618</t>
  </si>
  <si>
    <t>Montáž, svietidlo, vstavaný LED panel IP20-44, 600x600 (mm)</t>
  </si>
  <si>
    <t>3481P0001</t>
  </si>
  <si>
    <t>MODUS FIT4000, LED panel, nanoprizma, vstavné A, modul 600, LED 840, driver 900mA</t>
  </si>
  <si>
    <t>211200101</t>
  </si>
  <si>
    <t>Montáž, svietidlo núdzové, IP20-44, vstavané</t>
  </si>
  <si>
    <t>920AM47315</t>
  </si>
  <si>
    <t>Svietidlo MODUS núdz.INFINITY A,prisad.k stropu,svietiac : OZAWIFAC1SE</t>
  </si>
  <si>
    <t>920AM47322</t>
  </si>
  <si>
    <t>Montážný box pre vstavanú montáž INFINITY II IF2 (kód: IF2/REC)</t>
  </si>
  <si>
    <t>3488M00233</t>
  </si>
  <si>
    <t>Piktogram</t>
  </si>
  <si>
    <t>210200008</t>
  </si>
  <si>
    <t>Montáž, žiarovkové svietidlo, prisadené IP20-44 - 1x svet. zdroj (LED, halog, komp)</t>
  </si>
  <si>
    <t>920AM46383</t>
  </si>
  <si>
    <t>Svietidlo BRS, 3x12 LED 840,  kryt opál PMMA, IP40, D-300mm, 350mA</t>
  </si>
  <si>
    <t>920AM46388</t>
  </si>
  <si>
    <t>Svietidlo BRS, 6x12 LED 840,  kryt opál PMMA, IP40, D-375mm, 700mA</t>
  </si>
  <si>
    <t>210110076</t>
  </si>
  <si>
    <t>Montáž, ovládania osvetlenia - snímač pohybu, vstavaný, stropný, nastavenie, IP20</t>
  </si>
  <si>
    <t>920AM16659</t>
  </si>
  <si>
    <t>Snímač pohybu IP20 2000W strop.360°biely GXSI007</t>
  </si>
  <si>
    <t>210290814Z</t>
  </si>
  <si>
    <t>Pripojenie elektrických dverí</t>
  </si>
  <si>
    <t>210010101</t>
  </si>
  <si>
    <t>Montáž el-inšt lišty (plast) vrátane spojok, ohybov, rohov, bez krabíc, do š.20mm</t>
  </si>
  <si>
    <t>345710K005</t>
  </si>
  <si>
    <t>Lišta el-inšt PVC vkladacia : LV 18x18 HD (šxv) biela</t>
  </si>
  <si>
    <t>210290365</t>
  </si>
  <si>
    <t>Montáž stropnej káblovej  príchytky</t>
  </si>
  <si>
    <t>345956O001</t>
  </si>
  <si>
    <t>Príchytka plastová, násuvná (6mm) zverná BKS 2148803 : 1973 3-13 LGR, zverný pásik pre káble, rúrky D3÷13mm, svetlo sivá</t>
  </si>
  <si>
    <t>210100128</t>
  </si>
  <si>
    <t>Ukončenie celoplastových káblov 3x 1,5-2,5 mm2</t>
  </si>
  <si>
    <t>210100144</t>
  </si>
  <si>
    <t>Ukončenie celoplastových káblov 5x 1,5-2,5 mm2</t>
  </si>
  <si>
    <t>210100001</t>
  </si>
  <si>
    <t>Ukončenie vodiča v rozvádzači, zapojenie do 2,5 mm2</t>
  </si>
  <si>
    <t>210270802V</t>
  </si>
  <si>
    <t>Štítok  označovací - PVC bužírka teplom zmraštitelná s popisom</t>
  </si>
  <si>
    <t>cm</t>
  </si>
  <si>
    <t>210110001</t>
  </si>
  <si>
    <t>Montáž, spínač nástenný, zapustený IP20-44, rad.1</t>
  </si>
  <si>
    <t>345350A821</t>
  </si>
  <si>
    <t>Spínač rad.1 Variant+ 3558N-C01510 B, nástenný, kompletný, IP54, biely</t>
  </si>
  <si>
    <t>210190151</t>
  </si>
  <si>
    <t>Montáž uzamykateľnej  krabice</t>
  </si>
  <si>
    <t>920AM16863</t>
  </si>
  <si>
    <t>Uzamykateľná skrinka nastenná IP65 zad. sten : 676.35205</t>
  </si>
  <si>
    <t>210880305</t>
  </si>
  <si>
    <t>Montáž, bezhalogénový kábel Cu 750V uložený pevne CXKE, CHKE, N2XH, NHXH 3x1,5</t>
  </si>
  <si>
    <t>341216E111</t>
  </si>
  <si>
    <t>Kábel bezhalogénový Cu 1kV : 1-CXKH-R-O 3x1,5 B2ca-s1,d0,a1</t>
  </si>
  <si>
    <t>341216E110</t>
  </si>
  <si>
    <t>Kábel bezhalogénový Cu 1kV : 1-CXKH-R-J 3x1,5 B2ca-s1,d0,a1</t>
  </si>
  <si>
    <t>210880315</t>
  </si>
  <si>
    <t>Montáž, bezhalogénový kábel Cu 750V uložený pevne CXKE, CHKE, N2XH, NHXH 5x1,5</t>
  </si>
  <si>
    <t>341216E310</t>
  </si>
  <si>
    <t>Kábel bezhalogénový Cu 1kV : 1-CXKH-R-J 5x1,5 B2ca-s1,d0,a1</t>
  </si>
  <si>
    <t>211010011</t>
  </si>
  <si>
    <t>Osadenie plastovej "hmoždinky", vyvŕtanie diery D 10mm</t>
  </si>
  <si>
    <t>345955K001</t>
  </si>
  <si>
    <t>Hmoždinka PA plast : HM 8/1 (pre skrutky D4÷5/ &gt;45mm)</t>
  </si>
  <si>
    <t>013</t>
  </si>
  <si>
    <t>972044231R</t>
  </si>
  <si>
    <t>Vyrezanie otvorov do 0,09 m2 v stropoch z SKD, pre snímáče a svietidla</t>
  </si>
  <si>
    <t>213290152</t>
  </si>
  <si>
    <t>Nepredvídané elektroinštalačné práce</t>
  </si>
  <si>
    <t>999990300</t>
  </si>
  <si>
    <t>Podružný materiál</t>
  </si>
  <si>
    <t>210000002</t>
  </si>
  <si>
    <t>Technická dokumentácia-výkresy skutočného vyhotovenia</t>
  </si>
  <si>
    <t>súbor</t>
  </si>
  <si>
    <t>213291100</t>
  </si>
  <si>
    <t>Spracovanie východiskovej revízie a vypracovanie správy</t>
  </si>
  <si>
    <t>213280060</t>
  </si>
  <si>
    <t>Rozpočet celkom:</t>
  </si>
  <si>
    <t>PPV (pomocné a podružné výkony a dodávky) 6%</t>
  </si>
  <si>
    <t>SUMA CELKOM BEZ DPH</t>
  </si>
  <si>
    <t>Zdravotechnika</t>
  </si>
  <si>
    <t xml:space="preserve">Spracoval:  </t>
  </si>
  <si>
    <t xml:space="preserve">Dátum:   </t>
  </si>
</sst>
</file>

<file path=xl/styles.xml><?xml version="1.0" encoding="utf-8"?>
<styleSheet xmlns="http://schemas.openxmlformats.org/spreadsheetml/2006/main">
  <numFmts count="7">
    <numFmt numFmtId="164" formatCode="###\ ###\ ##0.00"/>
    <numFmt numFmtId="165" formatCode="###\ ###\ ##0.000"/>
    <numFmt numFmtId="166" formatCode="###0.0;\-###0.0"/>
    <numFmt numFmtId="167" formatCode="0.00%;\-0.00%"/>
    <numFmt numFmtId="168" formatCode="0%;\-0%"/>
    <numFmt numFmtId="169" formatCode="#,##0.00_ ;\-#,##0.00\ "/>
    <numFmt numFmtId="170" formatCode="#,##0.000"/>
  </numFmts>
  <fonts count="51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b/>
      <sz val="11"/>
      <color rgb="FFFF0000"/>
      <name val="Arial CE"/>
      <family val="2"/>
      <charset val="238"/>
    </font>
    <font>
      <sz val="8"/>
      <name val="MS Sans Serif"/>
      <charset val="1"/>
    </font>
    <font>
      <b/>
      <sz val="14"/>
      <name val="Arial CE"/>
      <charset val="238"/>
    </font>
    <font>
      <sz val="10"/>
      <name val="Arial"/>
    </font>
    <font>
      <sz val="11"/>
      <name val="Calibri"/>
      <family val="2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CE"/>
      <charset val="238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9"/>
      <name val="Calibri"/>
      <family val="2"/>
      <charset val="238"/>
    </font>
    <font>
      <i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  <charset val="238"/>
    </font>
    <font>
      <i/>
      <sz val="12"/>
      <name val="Calibri"/>
      <family val="2"/>
    </font>
    <font>
      <sz val="12"/>
      <color indexed="57"/>
      <name val="Calibri"/>
      <family val="2"/>
    </font>
    <font>
      <b/>
      <i/>
      <sz val="11"/>
      <name val="Calibri"/>
      <family val="2"/>
    </font>
    <font>
      <b/>
      <i/>
      <sz val="14"/>
      <color indexed="10"/>
      <name val="Arial CE"/>
      <charset val="238"/>
    </font>
    <font>
      <b/>
      <sz val="7"/>
      <name val="Arial"/>
      <charset val="238"/>
    </font>
    <font>
      <b/>
      <sz val="7"/>
      <name val="Arial"/>
      <family val="2"/>
      <charset val="238"/>
    </font>
    <font>
      <b/>
      <sz val="8"/>
      <name val="Arial"/>
      <charset val="238"/>
    </font>
    <font>
      <sz val="7"/>
      <name val="Arial"/>
      <charset val="238"/>
    </font>
    <font>
      <sz val="8"/>
      <name val="Arial"/>
      <charset val="238"/>
    </font>
    <font>
      <sz val="7"/>
      <name val="Arial CE"/>
      <charset val="238"/>
    </font>
    <font>
      <sz val="7"/>
      <name val="Arial"/>
      <family val="2"/>
      <charset val="238"/>
    </font>
    <font>
      <b/>
      <sz val="10"/>
      <name val="Arial"/>
      <charset val="238"/>
    </font>
    <font>
      <b/>
      <sz val="9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charset val="238"/>
    </font>
    <font>
      <sz val="10"/>
      <name val="Arial"/>
      <charset val="238"/>
    </font>
    <font>
      <sz val="8"/>
      <name val="Arial Narrow"/>
      <charset val="238"/>
    </font>
    <font>
      <b/>
      <sz val="12"/>
      <name val="Arial Narrow"/>
      <family val="2"/>
      <charset val="238"/>
    </font>
    <font>
      <sz val="8"/>
      <color theme="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8"/>
      <color theme="0"/>
      <name val="Arial CE"/>
      <family val="2"/>
      <charset val="238"/>
    </font>
    <font>
      <b/>
      <sz val="8"/>
      <color theme="0"/>
      <name val="Arial CE"/>
      <family val="2"/>
      <charset val="238"/>
    </font>
    <font>
      <sz val="11"/>
      <color theme="0"/>
      <name val="Arial CE"/>
      <family val="2"/>
      <charset val="238"/>
    </font>
    <font>
      <b/>
      <sz val="11"/>
      <color theme="0"/>
      <name val="Arial CE"/>
      <family val="2"/>
      <charset val="238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5" fillId="0" borderId="0" applyAlignment="0">
      <alignment vertical="top"/>
      <protection locked="0"/>
    </xf>
    <xf numFmtId="0" fontId="7" fillId="0" borderId="0"/>
    <xf numFmtId="0" fontId="10" fillId="0" borderId="0"/>
    <xf numFmtId="0" fontId="10" fillId="0" borderId="0"/>
    <xf numFmtId="0" fontId="38" fillId="0" borderId="0"/>
  </cellStyleXfs>
  <cellXfs count="3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164" fontId="1" fillId="0" borderId="0" xfId="0" applyNumberFormat="1" applyFont="1"/>
    <xf numFmtId="0" fontId="3" fillId="0" borderId="3" xfId="0" applyFont="1" applyBorder="1"/>
    <xf numFmtId="164" fontId="3" fillId="0" borderId="3" xfId="0" applyNumberFormat="1" applyFont="1" applyBorder="1"/>
    <xf numFmtId="0" fontId="2" fillId="0" borderId="3" xfId="0" applyFont="1" applyBorder="1"/>
    <xf numFmtId="0" fontId="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0" fontId="2" fillId="2" borderId="3" xfId="0" applyFont="1" applyFill="1" applyBorder="1"/>
    <xf numFmtId="49" fontId="3" fillId="0" borderId="3" xfId="0" applyNumberFormat="1" applyFont="1" applyBorder="1"/>
    <xf numFmtId="165" fontId="3" fillId="0" borderId="3" xfId="0" applyNumberFormat="1" applyFont="1" applyBorder="1"/>
    <xf numFmtId="165" fontId="3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0" fontId="4" fillId="0" borderId="3" xfId="0" applyFont="1" applyBorder="1"/>
    <xf numFmtId="165" fontId="4" fillId="0" borderId="3" xfId="0" applyNumberFormat="1" applyFont="1" applyBorder="1"/>
    <xf numFmtId="164" fontId="4" fillId="0" borderId="3" xfId="0" applyNumberFormat="1" applyFont="1" applyBorder="1"/>
    <xf numFmtId="0" fontId="8" fillId="0" borderId="0" xfId="2" applyFont="1"/>
    <xf numFmtId="0" fontId="9" fillId="3" borderId="0" xfId="1" applyFont="1" applyFill="1" applyAlignment="1" applyProtection="1">
      <alignment horizontal="left"/>
    </xf>
    <xf numFmtId="0" fontId="11" fillId="3" borderId="0" xfId="3" applyFont="1" applyFill="1" applyProtection="1">
      <protection locked="0"/>
    </xf>
    <xf numFmtId="0" fontId="11" fillId="3" borderId="0" xfId="3" applyFont="1" applyFill="1" applyAlignment="1" applyProtection="1">
      <alignment horizontal="center"/>
      <protection locked="0"/>
    </xf>
    <xf numFmtId="4" fontId="11" fillId="3" borderId="0" xfId="3" applyNumberFormat="1" applyFont="1" applyFill="1" applyProtection="1">
      <protection locked="0"/>
    </xf>
    <xf numFmtId="0" fontId="12" fillId="3" borderId="0" xfId="3" applyFont="1" applyFill="1" applyProtection="1">
      <protection locked="0"/>
    </xf>
    <xf numFmtId="0" fontId="13" fillId="3" borderId="0" xfId="1" applyFont="1" applyFill="1" applyAlignment="1" applyProtection="1">
      <alignment horizontal="left"/>
    </xf>
    <xf numFmtId="49" fontId="11" fillId="3" borderId="0" xfId="3" applyNumberFormat="1" applyFont="1" applyFill="1" applyProtection="1">
      <protection locked="0"/>
    </xf>
    <xf numFmtId="0" fontId="9" fillId="3" borderId="0" xfId="1" applyFont="1" applyFill="1" applyAlignment="1" applyProtection="1">
      <alignment horizontal="left" vertical="center"/>
    </xf>
    <xf numFmtId="0" fontId="13" fillId="3" borderId="0" xfId="1" applyFont="1" applyFill="1" applyAlignment="1" applyProtection="1">
      <alignment horizontal="left" vertical="top" wrapText="1"/>
    </xf>
    <xf numFmtId="0" fontId="13" fillId="3" borderId="0" xfId="1" applyFont="1" applyFill="1" applyAlignment="1" applyProtection="1"/>
    <xf numFmtId="39" fontId="13" fillId="3" borderId="0" xfId="1" applyNumberFormat="1" applyFont="1" applyFill="1" applyAlignment="1" applyProtection="1">
      <alignment vertical="center"/>
    </xf>
    <xf numFmtId="0" fontId="14" fillId="4" borderId="4" xfId="2" applyFont="1" applyFill="1" applyBorder="1" applyAlignment="1">
      <alignment horizontal="center"/>
    </xf>
    <xf numFmtId="0" fontId="14" fillId="4" borderId="5" xfId="2" applyFont="1" applyFill="1" applyBorder="1"/>
    <xf numFmtId="0" fontId="14" fillId="4" borderId="5" xfId="2" applyFont="1" applyFill="1" applyBorder="1" applyAlignment="1">
      <alignment horizontal="center"/>
    </xf>
    <xf numFmtId="0" fontId="14" fillId="4" borderId="6" xfId="2" applyFont="1" applyFill="1" applyBorder="1" applyAlignment="1">
      <alignment horizontal="center"/>
    </xf>
    <xf numFmtId="2" fontId="14" fillId="4" borderId="6" xfId="2" applyNumberFormat="1" applyFont="1" applyFill="1" applyBorder="1" applyAlignment="1">
      <alignment horizontal="center"/>
    </xf>
    <xf numFmtId="0" fontId="15" fillId="0" borderId="7" xfId="2" applyFont="1" applyBorder="1"/>
    <xf numFmtId="0" fontId="16" fillId="0" borderId="8" xfId="2" applyFont="1" applyBorder="1"/>
    <xf numFmtId="0" fontId="15" fillId="0" borderId="9" xfId="2" applyFont="1" applyBorder="1"/>
    <xf numFmtId="0" fontId="17" fillId="0" borderId="9" xfId="2" applyFont="1" applyBorder="1"/>
    <xf numFmtId="2" fontId="8" fillId="0" borderId="0" xfId="2" applyNumberFormat="1" applyFont="1"/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vertical="center" wrapText="1"/>
    </xf>
    <xf numFmtId="0" fontId="15" fillId="0" borderId="5" xfId="2" applyFont="1" applyBorder="1" applyAlignment="1">
      <alignment horizontal="center" vertical="center"/>
    </xf>
    <xf numFmtId="0" fontId="17" fillId="0" borderId="5" xfId="2" applyFont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2" fontId="8" fillId="0" borderId="5" xfId="2" applyNumberFormat="1" applyFont="1" applyBorder="1"/>
    <xf numFmtId="2" fontId="17" fillId="0" borderId="6" xfId="2" applyNumberFormat="1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5" fillId="0" borderId="9" xfId="2" applyFont="1" applyBorder="1" applyAlignment="1">
      <alignment vertical="center" wrapText="1"/>
    </xf>
    <xf numFmtId="2" fontId="8" fillId="0" borderId="5" xfId="2" applyNumberFormat="1" applyFont="1" applyBorder="1" applyAlignment="1">
      <alignment vertical="center"/>
    </xf>
    <xf numFmtId="0" fontId="15" fillId="0" borderId="5" xfId="2" applyFont="1" applyBorder="1" applyAlignment="1">
      <alignment horizontal="center"/>
    </xf>
    <xf numFmtId="0" fontId="17" fillId="0" borderId="9" xfId="2" applyFont="1" applyBorder="1" applyAlignment="1">
      <alignment horizontal="center" vertical="center"/>
    </xf>
    <xf numFmtId="3" fontId="17" fillId="0" borderId="9" xfId="2" applyNumberFormat="1" applyFont="1" applyBorder="1" applyAlignment="1">
      <alignment horizontal="center" vertical="center"/>
    </xf>
    <xf numFmtId="0" fontId="15" fillId="0" borderId="9" xfId="2" applyFont="1" applyBorder="1" applyAlignment="1">
      <alignment horizontal="center"/>
    </xf>
    <xf numFmtId="0" fontId="15" fillId="0" borderId="6" xfId="2" applyFont="1" applyBorder="1" applyAlignment="1">
      <alignment horizontal="center" vertical="center"/>
    </xf>
    <xf numFmtId="0" fontId="15" fillId="0" borderId="5" xfId="2" applyFont="1" applyBorder="1"/>
    <xf numFmtId="0" fontId="15" fillId="0" borderId="7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2" applyFont="1"/>
    <xf numFmtId="0" fontId="17" fillId="0" borderId="0" xfId="2" applyFont="1" applyAlignment="1">
      <alignment horizontal="center" vertical="center"/>
    </xf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applyFont="1"/>
    <xf numFmtId="0" fontId="5" fillId="0" borderId="0" xfId="1" applyAlignment="1">
      <alignment horizontal="left" vertical="top"/>
      <protection locked="0"/>
    </xf>
    <xf numFmtId="0" fontId="25" fillId="0" borderId="0" xfId="1" applyFont="1" applyAlignment="1">
      <alignment horizontal="left"/>
      <protection locked="0"/>
    </xf>
    <xf numFmtId="0" fontId="5" fillId="0" borderId="10" xfId="1" applyBorder="1" applyAlignment="1">
      <alignment horizontal="left" vertical="top"/>
      <protection locked="0"/>
    </xf>
    <xf numFmtId="0" fontId="5" fillId="0" borderId="11" xfId="1" applyBorder="1" applyAlignment="1">
      <alignment horizontal="left" vertical="top"/>
      <protection locked="0"/>
    </xf>
    <xf numFmtId="0" fontId="5" fillId="0" borderId="12" xfId="1" applyBorder="1" applyAlignment="1">
      <alignment horizontal="left" vertical="top"/>
      <protection locked="0"/>
    </xf>
    <xf numFmtId="0" fontId="5" fillId="0" borderId="13" xfId="1" applyBorder="1" applyAlignment="1">
      <alignment horizontal="left" vertical="top"/>
      <protection locked="0"/>
    </xf>
    <xf numFmtId="0" fontId="26" fillId="0" borderId="0" xfId="1" applyFont="1" applyAlignment="1">
      <alignment horizontal="left" vertical="center"/>
      <protection locked="0"/>
    </xf>
    <xf numFmtId="0" fontId="5" fillId="0" borderId="14" xfId="1" applyBorder="1" applyAlignment="1">
      <alignment horizontal="left" vertical="top"/>
      <protection locked="0"/>
    </xf>
    <xf numFmtId="0" fontId="30" fillId="0" borderId="13" xfId="1" applyFont="1" applyBorder="1" applyAlignment="1">
      <alignment horizontal="left"/>
      <protection locked="0"/>
    </xf>
    <xf numFmtId="0" fontId="30" fillId="0" borderId="0" xfId="1" applyFont="1" applyAlignment="1">
      <alignment horizontal="left"/>
      <protection locked="0"/>
    </xf>
    <xf numFmtId="0" fontId="30" fillId="0" borderId="16" xfId="1" applyFont="1" applyBorder="1" applyAlignment="1">
      <alignment horizontal="center" vertical="center"/>
      <protection locked="0"/>
    </xf>
    <xf numFmtId="0" fontId="30" fillId="0" borderId="17" xfId="1" applyFont="1" applyBorder="1" applyAlignment="1">
      <alignment horizontal="center" vertical="center"/>
      <protection locked="0"/>
    </xf>
    <xf numFmtId="0" fontId="30" fillId="0" borderId="0" xfId="1" applyFont="1" applyAlignment="1">
      <alignment horizontal="center" vertical="center"/>
      <protection locked="0"/>
    </xf>
    <xf numFmtId="0" fontId="30" fillId="0" borderId="14" xfId="1" applyFont="1" applyBorder="1" applyAlignment="1">
      <alignment horizontal="left"/>
      <protection locked="0"/>
    </xf>
    <xf numFmtId="0" fontId="31" fillId="0" borderId="0" xfId="1" applyFont="1" applyAlignment="1">
      <alignment horizontal="left" vertical="top" wrapText="1"/>
      <protection locked="0"/>
    </xf>
    <xf numFmtId="0" fontId="30" fillId="0" borderId="0" xfId="1" applyFont="1" applyAlignment="1">
      <alignment horizontal="left" vertical="center"/>
      <protection locked="0"/>
    </xf>
    <xf numFmtId="0" fontId="30" fillId="0" borderId="11" xfId="1" applyFont="1" applyBorder="1" applyAlignment="1">
      <alignment horizontal="center" vertical="center"/>
      <protection locked="0"/>
    </xf>
    <xf numFmtId="0" fontId="30" fillId="0" borderId="12" xfId="1" applyFont="1" applyBorder="1" applyAlignment="1">
      <alignment horizontal="center" vertical="center"/>
      <protection locked="0"/>
    </xf>
    <xf numFmtId="0" fontId="30" fillId="0" borderId="0" xfId="1" applyFont="1" applyAlignment="1">
      <alignment horizontal="left" vertical="top"/>
      <protection locked="0"/>
    </xf>
    <xf numFmtId="0" fontId="29" fillId="0" borderId="0" xfId="1" applyFont="1" applyAlignment="1">
      <alignment horizontal="left" vertical="top"/>
      <protection locked="0"/>
    </xf>
    <xf numFmtId="0" fontId="29" fillId="0" borderId="0" xfId="1" applyFont="1" applyAlignment="1">
      <alignment horizontal="left"/>
      <protection locked="0"/>
    </xf>
    <xf numFmtId="0" fontId="5" fillId="0" borderId="15" xfId="1" applyBorder="1" applyAlignment="1">
      <alignment horizontal="left" vertical="top"/>
      <protection locked="0"/>
    </xf>
    <xf numFmtId="0" fontId="5" fillId="0" borderId="16" xfId="1" applyBorder="1" applyAlignment="1">
      <alignment horizontal="left" vertical="top"/>
      <protection locked="0"/>
    </xf>
    <xf numFmtId="0" fontId="5" fillId="0" borderId="17" xfId="1" applyBorder="1" applyAlignment="1">
      <alignment horizontal="left" vertical="top"/>
      <protection locked="0"/>
    </xf>
    <xf numFmtId="0" fontId="30" fillId="0" borderId="13" xfId="1" applyFont="1" applyBorder="1" applyAlignment="1">
      <alignment horizontal="right" vertical="center" wrapText="1"/>
      <protection locked="0"/>
    </xf>
    <xf numFmtId="166" fontId="30" fillId="0" borderId="16" xfId="1" applyNumberFormat="1" applyFont="1" applyBorder="1" applyAlignment="1">
      <alignment horizontal="right" vertical="center"/>
      <protection locked="0"/>
    </xf>
    <xf numFmtId="0" fontId="5" fillId="0" borderId="18" xfId="1" applyBorder="1" applyAlignment="1">
      <alignment horizontal="center" vertical="center" wrapText="1"/>
      <protection locked="0"/>
    </xf>
    <xf numFmtId="0" fontId="33" fillId="0" borderId="19" xfId="1" applyFont="1" applyBorder="1" applyAlignment="1">
      <alignment horizontal="left" vertical="center" wrapText="1"/>
      <protection locked="0"/>
    </xf>
    <xf numFmtId="0" fontId="5" fillId="0" borderId="19" xfId="1" applyBorder="1" applyAlignment="1">
      <alignment horizontal="center" vertical="center" wrapText="1"/>
      <protection locked="0"/>
    </xf>
    <xf numFmtId="0" fontId="5" fillId="0" borderId="20" xfId="1" applyBorder="1" applyAlignment="1">
      <alignment horizontal="center" vertical="center" wrapText="1"/>
      <protection locked="0"/>
    </xf>
    <xf numFmtId="0" fontId="28" fillId="0" borderId="18" xfId="1" applyFont="1" applyBorder="1" applyAlignment="1">
      <alignment horizontal="left" vertical="center"/>
      <protection locked="0"/>
    </xf>
    <xf numFmtId="0" fontId="28" fillId="0" borderId="0" xfId="1" applyFont="1" applyAlignment="1">
      <alignment horizontal="left" vertical="center"/>
      <protection locked="0"/>
    </xf>
    <xf numFmtId="0" fontId="28" fillId="0" borderId="19" xfId="1" applyFont="1" applyBorder="1" applyAlignment="1">
      <alignment horizontal="left" vertical="center"/>
      <protection locked="0"/>
    </xf>
    <xf numFmtId="0" fontId="28" fillId="0" borderId="20" xfId="1" applyFont="1" applyBorder="1" applyAlignment="1">
      <alignment horizontal="left" vertical="center"/>
      <protection locked="0"/>
    </xf>
    <xf numFmtId="0" fontId="5" fillId="0" borderId="18" xfId="1" applyBorder="1" applyAlignment="1">
      <alignment horizontal="left" vertical="center"/>
      <protection locked="0"/>
    </xf>
    <xf numFmtId="0" fontId="34" fillId="0" borderId="19" xfId="1" applyFont="1" applyBorder="1" applyAlignment="1">
      <alignment horizontal="center" vertical="center"/>
      <protection locked="0"/>
    </xf>
    <xf numFmtId="0" fontId="5" fillId="0" borderId="19" xfId="1" applyBorder="1" applyAlignment="1">
      <alignment horizontal="left" vertical="center"/>
      <protection locked="0"/>
    </xf>
    <xf numFmtId="0" fontId="5" fillId="0" borderId="11" xfId="1" applyBorder="1" applyAlignment="1">
      <alignment horizontal="left" vertical="center"/>
      <protection locked="0"/>
    </xf>
    <xf numFmtId="0" fontId="5" fillId="0" borderId="0" xfId="1" applyAlignment="1">
      <alignment horizontal="left" vertical="center"/>
      <protection locked="0"/>
    </xf>
    <xf numFmtId="0" fontId="5" fillId="0" borderId="20" xfId="1" applyBorder="1" applyAlignment="1">
      <alignment horizontal="left" vertical="center"/>
      <protection locked="0"/>
    </xf>
    <xf numFmtId="0" fontId="5" fillId="0" borderId="18" xfId="1" applyBorder="1" applyAlignment="1">
      <alignment horizontal="left" vertical="top"/>
      <protection locked="0"/>
    </xf>
    <xf numFmtId="0" fontId="5" fillId="0" borderId="19" xfId="1" applyBorder="1" applyAlignment="1">
      <alignment horizontal="left" vertical="top"/>
      <protection locked="0"/>
    </xf>
    <xf numFmtId="0" fontId="5" fillId="0" borderId="20" xfId="1" applyBorder="1" applyAlignment="1">
      <alignment horizontal="left" vertical="top"/>
      <protection locked="0"/>
    </xf>
    <xf numFmtId="0" fontId="30" fillId="0" borderId="18" xfId="1" applyFont="1" applyBorder="1" applyAlignment="1">
      <alignment horizontal="center" vertical="center" wrapText="1"/>
      <protection locked="0"/>
    </xf>
    <xf numFmtId="0" fontId="29" fillId="0" borderId="22" xfId="1" applyFont="1" applyBorder="1" applyAlignment="1">
      <alignment horizontal="left" vertical="center"/>
      <protection locked="0"/>
    </xf>
    <xf numFmtId="0" fontId="30" fillId="0" borderId="22" xfId="1" applyFont="1" applyBorder="1" applyAlignment="1">
      <alignment horizontal="center" vertical="center"/>
      <protection locked="0"/>
    </xf>
    <xf numFmtId="0" fontId="30" fillId="0" borderId="22" xfId="1" applyFont="1" applyBorder="1" applyAlignment="1">
      <alignment horizontal="right" vertical="center"/>
      <protection locked="0"/>
    </xf>
    <xf numFmtId="167" fontId="31" fillId="0" borderId="22" xfId="1" applyNumberFormat="1" applyFont="1" applyBorder="1" applyAlignment="1">
      <alignment horizontal="right" vertical="center"/>
      <protection locked="0"/>
    </xf>
    <xf numFmtId="39" fontId="30" fillId="0" borderId="22" xfId="1" applyNumberFormat="1" applyFont="1" applyBorder="1" applyAlignment="1">
      <alignment horizontal="right" vertical="center"/>
      <protection locked="0"/>
    </xf>
    <xf numFmtId="0" fontId="30" fillId="0" borderId="15" xfId="1" applyFont="1" applyBorder="1" applyAlignment="1">
      <alignment horizontal="center" vertical="center"/>
      <protection locked="0"/>
    </xf>
    <xf numFmtId="0" fontId="30" fillId="0" borderId="15" xfId="1" applyFont="1" applyBorder="1" applyAlignment="1">
      <alignment horizontal="center" vertical="center" wrapText="1"/>
      <protection locked="0"/>
    </xf>
    <xf numFmtId="0" fontId="5" fillId="0" borderId="21" xfId="1" applyBorder="1" applyAlignment="1">
      <alignment horizontal="left" vertical="top"/>
      <protection locked="0"/>
    </xf>
    <xf numFmtId="0" fontId="5" fillId="0" borderId="23" xfId="1" applyBorder="1" applyAlignment="1">
      <alignment horizontal="left" vertical="top"/>
      <protection locked="0"/>
    </xf>
    <xf numFmtId="168" fontId="29" fillId="0" borderId="20" xfId="1" applyNumberFormat="1" applyFont="1" applyBorder="1" applyAlignment="1">
      <alignment horizontal="right" vertical="center"/>
      <protection locked="0"/>
    </xf>
    <xf numFmtId="0" fontId="31" fillId="0" borderId="13" xfId="1" applyFont="1" applyBorder="1" applyAlignment="1">
      <alignment horizontal="left"/>
      <protection locked="0"/>
    </xf>
    <xf numFmtId="0" fontId="31" fillId="0" borderId="0" xfId="1" applyFont="1" applyAlignment="1">
      <alignment horizontal="left"/>
      <protection locked="0"/>
    </xf>
    <xf numFmtId="0" fontId="5" fillId="0" borderId="24" xfId="1" applyBorder="1" applyAlignment="1">
      <alignment horizontal="left" vertical="top"/>
      <protection locked="0"/>
    </xf>
    <xf numFmtId="2" fontId="31" fillId="0" borderId="0" xfId="1" applyNumberFormat="1" applyFont="1" applyAlignment="1">
      <alignment horizontal="right" vertical="top"/>
      <protection locked="0"/>
    </xf>
    <xf numFmtId="2" fontId="31" fillId="0" borderId="16" xfId="1" applyNumberFormat="1" applyFont="1" applyBorder="1" applyAlignment="1">
      <alignment horizontal="right" vertical="top"/>
      <protection locked="0"/>
    </xf>
    <xf numFmtId="169" fontId="5" fillId="0" borderId="0" xfId="1" applyNumberFormat="1" applyAlignment="1">
      <alignment horizontal="left" vertical="top"/>
      <protection locked="0"/>
    </xf>
    <xf numFmtId="0" fontId="30" fillId="0" borderId="23" xfId="1" applyFont="1" applyBorder="1" applyAlignment="1">
      <alignment horizontal="center" vertical="center"/>
      <protection locked="0"/>
    </xf>
    <xf numFmtId="2" fontId="30" fillId="0" borderId="22" xfId="1" applyNumberFormat="1" applyFont="1" applyBorder="1" applyAlignment="1">
      <alignment horizontal="right" vertical="center"/>
      <protection locked="0"/>
    </xf>
    <xf numFmtId="0" fontId="37" fillId="0" borderId="15" xfId="1" applyFont="1" applyBorder="1" applyAlignment="1">
      <alignment horizontal="left"/>
      <protection locked="0"/>
    </xf>
    <xf numFmtId="0" fontId="30" fillId="0" borderId="22" xfId="1" applyFont="1" applyBorder="1" applyAlignment="1">
      <alignment horizontal="center" vertical="center" wrapText="1"/>
      <protection locked="0"/>
    </xf>
    <xf numFmtId="0" fontId="29" fillId="0" borderId="0" xfId="1" applyFont="1" applyAlignment="1">
      <alignment horizontal="left" vertical="center" wrapText="1"/>
      <protection locked="0"/>
    </xf>
    <xf numFmtId="2" fontId="29" fillId="0" borderId="0" xfId="1" applyNumberFormat="1" applyFont="1" applyAlignment="1">
      <alignment horizontal="right" vertical="center"/>
      <protection locked="0"/>
    </xf>
    <xf numFmtId="0" fontId="29" fillId="0" borderId="11" xfId="1" applyFont="1" applyBorder="1" applyAlignment="1">
      <alignment horizontal="center" vertical="center"/>
      <protection locked="0"/>
    </xf>
    <xf numFmtId="0" fontId="26" fillId="0" borderId="13" xfId="1" applyFont="1" applyBorder="1" applyAlignment="1">
      <alignment horizontal="left" vertical="top"/>
      <protection locked="0"/>
    </xf>
    <xf numFmtId="0" fontId="26" fillId="0" borderId="0" xfId="1" applyFont="1" applyAlignment="1">
      <alignment horizontal="left" vertical="top"/>
      <protection locked="0"/>
    </xf>
    <xf numFmtId="0" fontId="37" fillId="0" borderId="13" xfId="1" applyFont="1" applyBorder="1" applyAlignment="1">
      <alignment horizontal="left" vertical="top"/>
      <protection locked="0"/>
    </xf>
    <xf numFmtId="0" fontId="39" fillId="0" borderId="0" xfId="5" applyFont="1"/>
    <xf numFmtId="0" fontId="39" fillId="0" borderId="28" xfId="5" applyFont="1" applyBorder="1" applyAlignment="1">
      <alignment horizontal="center"/>
    </xf>
    <xf numFmtId="0" fontId="39" fillId="0" borderId="29" xfId="5" applyFont="1" applyBorder="1" applyAlignment="1">
      <alignment horizontal="center"/>
    </xf>
    <xf numFmtId="0" fontId="39" fillId="0" borderId="29" xfId="5" applyFont="1" applyBorder="1" applyAlignment="1">
      <alignment horizontal="center" vertical="center"/>
    </xf>
    <xf numFmtId="0" fontId="39" fillId="0" borderId="5" xfId="5" applyFont="1" applyBorder="1" applyAlignment="1">
      <alignment horizontal="right" vertical="top"/>
    </xf>
    <xf numFmtId="49" fontId="39" fillId="0" borderId="5" xfId="5" applyNumberFormat="1" applyFont="1" applyBorder="1" applyAlignment="1">
      <alignment horizontal="center" vertical="top"/>
    </xf>
    <xf numFmtId="49" fontId="39" fillId="0" borderId="5" xfId="5" applyNumberFormat="1" applyFont="1" applyBorder="1" applyAlignment="1">
      <alignment vertical="top"/>
    </xf>
    <xf numFmtId="49" fontId="39" fillId="0" borderId="5" xfId="5" applyNumberFormat="1" applyFont="1" applyBorder="1" applyAlignment="1">
      <alignment horizontal="left" vertical="top" wrapText="1"/>
    </xf>
    <xf numFmtId="170" fontId="39" fillId="0" borderId="5" xfId="5" applyNumberFormat="1" applyFont="1" applyBorder="1" applyAlignment="1">
      <alignment vertical="top"/>
    </xf>
    <xf numFmtId="0" fontId="39" fillId="0" borderId="5" xfId="5" applyFont="1" applyBorder="1" applyAlignment="1">
      <alignment vertical="top"/>
    </xf>
    <xf numFmtId="170" fontId="39" fillId="0" borderId="0" xfId="5" applyNumberFormat="1" applyFont="1" applyAlignment="1">
      <alignment vertical="top"/>
    </xf>
    <xf numFmtId="0" fontId="39" fillId="0" borderId="0" xfId="5" applyFont="1" applyAlignment="1">
      <alignment vertical="top"/>
    </xf>
    <xf numFmtId="49" fontId="39" fillId="0" borderId="0" xfId="5" applyNumberFormat="1" applyFont="1" applyAlignment="1">
      <alignment vertical="top"/>
    </xf>
    <xf numFmtId="0" fontId="39" fillId="0" borderId="0" xfId="5" applyFont="1" applyAlignment="1">
      <alignment horizontal="right" vertical="top"/>
    </xf>
    <xf numFmtId="49" fontId="39" fillId="0" borderId="0" xfId="5" applyNumberFormat="1" applyFont="1" applyAlignment="1">
      <alignment horizontal="center" vertical="top"/>
    </xf>
    <xf numFmtId="49" fontId="39" fillId="0" borderId="0" xfId="5" applyNumberFormat="1" applyFont="1" applyAlignment="1">
      <alignment horizontal="left" vertical="top" wrapText="1"/>
    </xf>
    <xf numFmtId="4" fontId="39" fillId="0" borderId="0" xfId="5" applyNumberFormat="1" applyFont="1" applyAlignment="1">
      <alignment vertical="top"/>
    </xf>
    <xf numFmtId="0" fontId="39" fillId="3" borderId="0" xfId="5" applyFont="1" applyFill="1"/>
    <xf numFmtId="4" fontId="39" fillId="3" borderId="0" xfId="5" applyNumberFormat="1" applyFont="1" applyFill="1"/>
    <xf numFmtId="49" fontId="40" fillId="0" borderId="5" xfId="5" applyNumberFormat="1" applyFont="1" applyBorder="1" applyAlignment="1">
      <alignment horizontal="right" vertical="top" wrapText="1"/>
    </xf>
    <xf numFmtId="4" fontId="40" fillId="0" borderId="5" xfId="5" applyNumberFormat="1" applyFont="1" applyBorder="1" applyAlignment="1">
      <alignment vertical="top"/>
    </xf>
    <xf numFmtId="0" fontId="40" fillId="0" borderId="5" xfId="5" applyFont="1" applyBorder="1" applyAlignment="1">
      <alignment vertical="top"/>
    </xf>
    <xf numFmtId="49" fontId="11" fillId="0" borderId="5" xfId="5" applyNumberFormat="1" applyFont="1" applyBorder="1" applyAlignment="1">
      <alignment horizontal="left" vertical="top" wrapText="1"/>
    </xf>
    <xf numFmtId="0" fontId="8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vertical="center" wrapText="1"/>
    </xf>
    <xf numFmtId="0" fontId="19" fillId="0" borderId="5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5" xfId="2" applyFont="1" applyBorder="1"/>
    <xf numFmtId="0" fontId="21" fillId="0" borderId="5" xfId="4" applyFont="1" applyBorder="1"/>
    <xf numFmtId="0" fontId="16" fillId="0" borderId="5" xfId="2" applyFont="1" applyBorder="1" applyAlignment="1">
      <alignment horizontal="right"/>
    </xf>
    <xf numFmtId="4" fontId="41" fillId="5" borderId="5" xfId="5" applyNumberFormat="1" applyFont="1" applyFill="1" applyBorder="1" applyAlignment="1">
      <alignment vertical="top"/>
    </xf>
    <xf numFmtId="4" fontId="42" fillId="5" borderId="5" xfId="5" applyNumberFormat="1" applyFont="1" applyFill="1" applyBorder="1" applyAlignment="1">
      <alignment vertical="top"/>
    </xf>
    <xf numFmtId="164" fontId="43" fillId="0" borderId="0" xfId="0" applyNumberFormat="1" applyFont="1" applyAlignment="1">
      <alignment wrapText="1"/>
    </xf>
    <xf numFmtId="164" fontId="44" fillId="0" borderId="0" xfId="0" applyNumberFormat="1" applyFont="1"/>
    <xf numFmtId="164" fontId="45" fillId="0" borderId="0" xfId="0" applyNumberFormat="1" applyFont="1"/>
    <xf numFmtId="164" fontId="43" fillId="0" borderId="0" xfId="0" applyNumberFormat="1" applyFont="1"/>
    <xf numFmtId="164" fontId="46" fillId="0" borderId="3" xfId="0" applyNumberFormat="1" applyFont="1" applyBorder="1"/>
    <xf numFmtId="2" fontId="47" fillId="0" borderId="5" xfId="2" applyNumberFormat="1" applyFont="1" applyBorder="1"/>
    <xf numFmtId="2" fontId="47" fillId="0" borderId="0" xfId="2" applyNumberFormat="1" applyFont="1"/>
    <xf numFmtId="2" fontId="47" fillId="0" borderId="5" xfId="2" applyNumberFormat="1" applyFont="1" applyBorder="1" applyAlignment="1">
      <alignment vertical="center"/>
    </xf>
    <xf numFmtId="2" fontId="48" fillId="0" borderId="5" xfId="2" applyNumberFormat="1" applyFont="1" applyBorder="1"/>
    <xf numFmtId="39" fontId="50" fillId="0" borderId="22" xfId="1" applyNumberFormat="1" applyFont="1" applyBorder="1" applyAlignment="1">
      <alignment horizontal="right" vertical="center"/>
      <protection locked="0"/>
    </xf>
    <xf numFmtId="39" fontId="49" fillId="0" borderId="22" xfId="1" applyNumberFormat="1" applyFont="1" applyBorder="1" applyAlignment="1">
      <alignment horizontal="right" vertical="center"/>
      <protection locked="0"/>
    </xf>
    <xf numFmtId="0" fontId="26" fillId="0" borderId="15" xfId="1" applyFont="1" applyBorder="1" applyAlignment="1">
      <alignment horizontal="left" vertical="center" wrapText="1"/>
      <protection locked="0"/>
    </xf>
    <xf numFmtId="0" fontId="28" fillId="0" borderId="16" xfId="1" applyFont="1" applyBorder="1" applyAlignment="1">
      <alignment horizontal="center" vertical="center"/>
      <protection locked="0"/>
    </xf>
    <xf numFmtId="0" fontId="29" fillId="0" borderId="15" xfId="1" applyFont="1" applyBorder="1" applyAlignment="1">
      <alignment horizontal="left" vertical="center" wrapText="1"/>
      <protection locked="0"/>
    </xf>
    <xf numFmtId="0" fontId="29" fillId="0" borderId="16" xfId="1" applyFont="1" applyBorder="1" applyAlignment="1">
      <alignment horizontal="center" vertical="center"/>
      <protection locked="0"/>
    </xf>
    <xf numFmtId="0" fontId="29" fillId="0" borderId="17" xfId="1" applyFont="1" applyBorder="1" applyAlignment="1">
      <alignment horizontal="center" vertical="center"/>
      <protection locked="0"/>
    </xf>
    <xf numFmtId="0" fontId="5" fillId="0" borderId="0" xfId="1" applyAlignment="1">
      <alignment horizontal="center" vertical="center"/>
      <protection locked="0"/>
    </xf>
    <xf numFmtId="0" fontId="27" fillId="0" borderId="10" xfId="1" applyFont="1" applyBorder="1" applyAlignment="1">
      <alignment horizontal="left" vertical="center" wrapText="1"/>
      <protection locked="0"/>
    </xf>
    <xf numFmtId="0" fontId="28" fillId="0" borderId="11" xfId="1" applyFont="1" applyBorder="1" applyAlignment="1">
      <alignment horizontal="center" vertical="center"/>
      <protection locked="0"/>
    </xf>
    <xf numFmtId="0" fontId="29" fillId="0" borderId="10" xfId="1" applyFont="1" applyBorder="1" applyAlignment="1">
      <alignment horizontal="left" vertical="center" wrapText="1"/>
      <protection locked="0"/>
    </xf>
    <xf numFmtId="0" fontId="30" fillId="0" borderId="11" xfId="1" applyFont="1" applyBorder="1" applyAlignment="1">
      <alignment horizontal="center" vertical="center"/>
      <protection locked="0"/>
    </xf>
    <xf numFmtId="0" fontId="30" fillId="0" borderId="12" xfId="1" applyFont="1" applyBorder="1" applyAlignment="1">
      <alignment horizontal="center" vertical="center"/>
      <protection locked="0"/>
    </xf>
    <xf numFmtId="0" fontId="26" fillId="0" borderId="13" xfId="1" applyFont="1" applyBorder="1" applyAlignment="1">
      <alignment horizontal="left" vertical="center" wrapText="1"/>
      <protection locked="0"/>
    </xf>
    <xf numFmtId="0" fontId="28" fillId="0" borderId="0" xfId="1" applyFont="1" applyAlignment="1">
      <alignment horizontal="center" vertical="center"/>
      <protection locked="0"/>
    </xf>
    <xf numFmtId="0" fontId="29" fillId="0" borderId="13" xfId="1" applyFont="1" applyBorder="1" applyAlignment="1">
      <alignment horizontal="left" vertical="center" wrapText="1"/>
      <protection locked="0"/>
    </xf>
    <xf numFmtId="0" fontId="30" fillId="0" borderId="0" xfId="1" applyFont="1" applyAlignment="1">
      <alignment horizontal="center" vertical="center"/>
      <protection locked="0"/>
    </xf>
    <xf numFmtId="0" fontId="30" fillId="0" borderId="14" xfId="1" applyFont="1" applyBorder="1" applyAlignment="1">
      <alignment horizontal="center" vertical="center"/>
      <protection locked="0"/>
    </xf>
    <xf numFmtId="0" fontId="30" fillId="0" borderId="13" xfId="1" applyFont="1" applyBorder="1" applyAlignment="1">
      <alignment horizontal="center" vertical="center"/>
      <protection locked="0"/>
    </xf>
    <xf numFmtId="0" fontId="29" fillId="0" borderId="18" xfId="1" applyFont="1" applyBorder="1" applyAlignment="1">
      <alignment horizontal="left" vertical="center" wrapText="1"/>
      <protection locked="0"/>
    </xf>
    <xf numFmtId="0" fontId="30" fillId="0" borderId="19" xfId="1" applyFont="1" applyBorder="1" applyAlignment="1">
      <alignment horizontal="center" vertical="center"/>
      <protection locked="0"/>
    </xf>
    <xf numFmtId="0" fontId="30" fillId="0" borderId="20" xfId="1" applyFont="1" applyBorder="1" applyAlignment="1">
      <alignment horizontal="center" vertical="center"/>
      <protection locked="0"/>
    </xf>
    <xf numFmtId="0" fontId="32" fillId="0" borderId="13" xfId="1" applyFont="1" applyBorder="1" applyAlignment="1">
      <alignment horizontal="left" vertical="center" wrapText="1"/>
      <protection locked="0"/>
    </xf>
    <xf numFmtId="0" fontId="26" fillId="0" borderId="0" xfId="1" applyFont="1" applyAlignment="1">
      <alignment horizontal="left" vertical="center"/>
      <protection locked="0"/>
    </xf>
    <xf numFmtId="0" fontId="31" fillId="0" borderId="15" xfId="1" applyFont="1" applyBorder="1" applyAlignment="1">
      <alignment horizontal="left" vertical="center" wrapText="1"/>
      <protection locked="0"/>
    </xf>
    <xf numFmtId="0" fontId="31" fillId="0" borderId="16" xfId="1" applyFont="1" applyBorder="1" applyAlignment="1">
      <alignment horizontal="left" vertical="center"/>
      <protection locked="0"/>
    </xf>
    <xf numFmtId="0" fontId="31" fillId="0" borderId="17" xfId="1" applyFont="1" applyBorder="1" applyAlignment="1">
      <alignment horizontal="left" vertical="center"/>
      <protection locked="0"/>
    </xf>
    <xf numFmtId="0" fontId="31" fillId="0" borderId="18" xfId="1" applyFont="1" applyBorder="1" applyAlignment="1">
      <alignment horizontal="left" vertical="center" wrapText="1"/>
      <protection locked="0"/>
    </xf>
    <xf numFmtId="0" fontId="29" fillId="0" borderId="19" xfId="1" applyFont="1" applyBorder="1" applyAlignment="1">
      <alignment horizontal="center" vertical="center"/>
      <protection locked="0"/>
    </xf>
    <xf numFmtId="0" fontId="29" fillId="0" borderId="20" xfId="1" applyFont="1" applyBorder="1" applyAlignment="1">
      <alignment horizontal="center" vertical="center"/>
      <protection locked="0"/>
    </xf>
    <xf numFmtId="0" fontId="5" fillId="0" borderId="19" xfId="1" applyBorder="1" applyAlignment="1">
      <alignment horizontal="center" vertical="center"/>
      <protection locked="0"/>
    </xf>
    <xf numFmtId="0" fontId="5" fillId="0" borderId="20" xfId="1" applyBorder="1" applyAlignment="1">
      <alignment horizontal="center" vertical="center"/>
      <protection locked="0"/>
    </xf>
    <xf numFmtId="0" fontId="30" fillId="0" borderId="18" xfId="1" applyFont="1" applyBorder="1" applyAlignment="1">
      <alignment horizontal="center" vertical="center" wrapText="1"/>
      <protection locked="0"/>
    </xf>
    <xf numFmtId="0" fontId="30" fillId="0" borderId="19" xfId="1" applyFont="1" applyBorder="1" applyAlignment="1">
      <alignment horizontal="center" vertical="center" wrapText="1"/>
      <protection locked="0"/>
    </xf>
    <xf numFmtId="0" fontId="30" fillId="0" borderId="20" xfId="1" applyFont="1" applyBorder="1" applyAlignment="1">
      <alignment horizontal="center" vertical="center" wrapText="1"/>
      <protection locked="0"/>
    </xf>
    <xf numFmtId="0" fontId="29" fillId="0" borderId="0" xfId="1" applyFont="1" applyAlignment="1">
      <alignment horizontal="left" vertical="top"/>
      <protection locked="0"/>
    </xf>
    <xf numFmtId="0" fontId="5" fillId="0" borderId="0" xfId="1" applyAlignment="1">
      <alignment horizontal="left" vertical="top"/>
      <protection locked="0"/>
    </xf>
    <xf numFmtId="0" fontId="29" fillId="0" borderId="0" xfId="1" applyFont="1" applyAlignment="1">
      <alignment horizontal="left"/>
      <protection locked="0"/>
    </xf>
    <xf numFmtId="0" fontId="32" fillId="0" borderId="18" xfId="1" applyFont="1" applyBorder="1" applyAlignment="1">
      <alignment horizontal="left" vertical="center" wrapText="1"/>
      <protection locked="0"/>
    </xf>
    <xf numFmtId="0" fontId="30" fillId="0" borderId="20" xfId="1" applyFont="1" applyBorder="1" applyAlignment="1">
      <alignment horizontal="left" vertical="center" wrapText="1"/>
      <protection locked="0"/>
    </xf>
    <xf numFmtId="0" fontId="30" fillId="0" borderId="0" xfId="1" applyFont="1" applyAlignment="1">
      <alignment horizontal="left" vertical="top"/>
      <protection locked="0"/>
    </xf>
    <xf numFmtId="14" fontId="29" fillId="0" borderId="18" xfId="1" applyNumberFormat="1" applyFont="1" applyBorder="1" applyAlignment="1">
      <alignment horizontal="left" vertical="center" wrapText="1"/>
      <protection locked="0"/>
    </xf>
    <xf numFmtId="0" fontId="29" fillId="0" borderId="19" xfId="1" applyFont="1" applyBorder="1" applyAlignment="1">
      <alignment horizontal="center" vertical="center" wrapText="1"/>
      <protection locked="0"/>
    </xf>
    <xf numFmtId="0" fontId="29" fillId="0" borderId="20" xfId="1" applyFont="1" applyBorder="1" applyAlignment="1">
      <alignment horizontal="center" vertical="center" wrapText="1"/>
      <protection locked="0"/>
    </xf>
    <xf numFmtId="0" fontId="28" fillId="0" borderId="18" xfId="1" applyFont="1" applyBorder="1" applyAlignment="1">
      <alignment horizontal="center" vertical="center" wrapText="1"/>
      <protection locked="0"/>
    </xf>
    <xf numFmtId="0" fontId="5" fillId="0" borderId="19" xfId="1" applyBorder="1" applyAlignment="1">
      <alignment horizontal="center" vertical="center" wrapText="1"/>
      <protection locked="0"/>
    </xf>
    <xf numFmtId="0" fontId="5" fillId="0" borderId="20" xfId="1" applyBorder="1" applyAlignment="1">
      <alignment horizontal="center" vertical="center" wrapText="1"/>
      <protection locked="0"/>
    </xf>
    <xf numFmtId="0" fontId="30" fillId="0" borderId="15" xfId="1" applyFont="1" applyBorder="1" applyAlignment="1">
      <alignment horizontal="center" vertical="center" wrapText="1"/>
      <protection locked="0"/>
    </xf>
    <xf numFmtId="0" fontId="30" fillId="0" borderId="16" xfId="1" applyFont="1" applyBorder="1" applyAlignment="1">
      <alignment horizontal="center" vertical="center" wrapText="1"/>
      <protection locked="0"/>
    </xf>
    <xf numFmtId="2" fontId="30" fillId="0" borderId="15" xfId="1" applyNumberFormat="1" applyFont="1" applyBorder="1" applyAlignment="1">
      <alignment horizontal="right" vertical="center"/>
      <protection locked="0"/>
    </xf>
    <xf numFmtId="0" fontId="30" fillId="0" borderId="16" xfId="1" applyFont="1" applyBorder="1" applyAlignment="1">
      <alignment horizontal="right" vertical="center" wrapText="1"/>
      <protection locked="0"/>
    </xf>
    <xf numFmtId="166" fontId="30" fillId="0" borderId="18" xfId="1" applyNumberFormat="1" applyFont="1" applyBorder="1" applyAlignment="1">
      <alignment horizontal="right" vertical="center"/>
      <protection locked="0"/>
    </xf>
    <xf numFmtId="0" fontId="30" fillId="0" borderId="19" xfId="1" applyFont="1" applyBorder="1" applyAlignment="1">
      <alignment horizontal="right" vertical="center" wrapText="1"/>
      <protection locked="0"/>
    </xf>
    <xf numFmtId="0" fontId="30" fillId="0" borderId="20" xfId="1" applyFont="1" applyBorder="1" applyAlignment="1">
      <alignment horizontal="right" vertical="center" wrapText="1"/>
      <protection locked="0"/>
    </xf>
    <xf numFmtId="2" fontId="30" fillId="0" borderId="18" xfId="1" applyNumberFormat="1" applyFont="1" applyBorder="1" applyAlignment="1">
      <alignment horizontal="right" vertical="center"/>
      <protection locked="0"/>
    </xf>
    <xf numFmtId="0" fontId="33" fillId="0" borderId="18" xfId="1" applyFont="1" applyBorder="1" applyAlignment="1">
      <alignment horizontal="left" vertical="center"/>
      <protection locked="0"/>
    </xf>
    <xf numFmtId="0" fontId="33" fillId="0" borderId="20" xfId="1" applyFont="1" applyBorder="1" applyAlignment="1">
      <alignment horizontal="left" vertical="center"/>
      <protection locked="0"/>
    </xf>
    <xf numFmtId="0" fontId="28" fillId="0" borderId="18" xfId="1" applyFont="1" applyBorder="1" applyAlignment="1">
      <alignment horizontal="left" vertical="center"/>
      <protection locked="0"/>
    </xf>
    <xf numFmtId="0" fontId="28" fillId="0" borderId="20" xfId="1" applyFont="1" applyBorder="1" applyAlignment="1">
      <alignment horizontal="left" vertical="center"/>
      <protection locked="0"/>
    </xf>
    <xf numFmtId="0" fontId="28" fillId="0" borderId="0" xfId="1" applyFont="1" applyAlignment="1">
      <alignment horizontal="left" vertical="center"/>
      <protection locked="0"/>
    </xf>
    <xf numFmtId="0" fontId="28" fillId="0" borderId="19" xfId="1" applyFont="1" applyBorder="1" applyAlignment="1">
      <alignment horizontal="left" vertical="center"/>
      <protection locked="0"/>
    </xf>
    <xf numFmtId="0" fontId="33" fillId="0" borderId="16" xfId="1" applyFont="1" applyBorder="1" applyAlignment="1">
      <alignment horizontal="right" vertical="center" wrapText="1"/>
      <protection locked="0"/>
    </xf>
    <xf numFmtId="39" fontId="49" fillId="0" borderId="18" xfId="1" applyNumberFormat="1" applyFont="1" applyBorder="1" applyAlignment="1">
      <alignment horizontal="right" vertical="center"/>
      <protection locked="0"/>
    </xf>
    <xf numFmtId="39" fontId="49" fillId="0" borderId="20" xfId="1" applyNumberFormat="1" applyFont="1" applyBorder="1" applyAlignment="1">
      <alignment horizontal="center" vertical="center"/>
      <protection locked="0"/>
    </xf>
    <xf numFmtId="0" fontId="30" fillId="0" borderId="18" xfId="1" applyFont="1" applyBorder="1" applyAlignment="1">
      <alignment horizontal="left" vertical="center"/>
      <protection locked="0"/>
    </xf>
    <xf numFmtId="0" fontId="30" fillId="0" borderId="20" xfId="1" applyFont="1" applyBorder="1" applyAlignment="1">
      <alignment horizontal="left" vertical="center"/>
      <protection locked="0"/>
    </xf>
    <xf numFmtId="0" fontId="13" fillId="0" borderId="16" xfId="1" applyFont="1" applyBorder="1" applyAlignment="1">
      <alignment horizontal="left" vertical="center" wrapText="1"/>
      <protection locked="0"/>
    </xf>
    <xf numFmtId="167" fontId="13" fillId="0" borderId="16" xfId="1" applyNumberFormat="1" applyFont="1" applyBorder="1" applyAlignment="1">
      <alignment horizontal="left" vertical="center"/>
      <protection locked="0"/>
    </xf>
    <xf numFmtId="16" fontId="28" fillId="0" borderId="21" xfId="1" applyNumberFormat="1" applyFont="1" applyBorder="1" applyAlignment="1">
      <alignment horizontal="center" vertical="center" wrapText="1"/>
      <protection locked="0"/>
    </xf>
    <xf numFmtId="0" fontId="28" fillId="0" borderId="23" xfId="1" applyFont="1" applyBorder="1" applyAlignment="1">
      <alignment horizontal="center" vertical="center"/>
      <protection locked="0"/>
    </xf>
    <xf numFmtId="0" fontId="35" fillId="0" borderId="10" xfId="1" applyFont="1" applyBorder="1" applyAlignment="1">
      <alignment horizontal="left" vertical="center" wrapText="1"/>
      <protection locked="0"/>
    </xf>
    <xf numFmtId="0" fontId="28" fillId="0" borderId="11" xfId="1" applyFont="1" applyBorder="1" applyAlignment="1">
      <alignment horizontal="left" vertical="center" wrapText="1"/>
      <protection locked="0"/>
    </xf>
    <xf numFmtId="0" fontId="28" fillId="0" borderId="12" xfId="1" applyFont="1" applyBorder="1" applyAlignment="1">
      <alignment horizontal="left" vertical="center" wrapText="1"/>
      <protection locked="0"/>
    </xf>
    <xf numFmtId="0" fontId="28" fillId="0" borderId="15" xfId="1" applyFont="1" applyBorder="1" applyAlignment="1">
      <alignment horizontal="left" vertical="center" wrapText="1"/>
      <protection locked="0"/>
    </xf>
    <xf numFmtId="0" fontId="28" fillId="0" borderId="16" xfId="1" applyFont="1" applyBorder="1" applyAlignment="1">
      <alignment horizontal="left" vertical="center" wrapText="1"/>
      <protection locked="0"/>
    </xf>
    <xf numFmtId="0" fontId="28" fillId="0" borderId="17" xfId="1" applyFont="1" applyBorder="1" applyAlignment="1">
      <alignment horizontal="left" vertical="center" wrapText="1"/>
      <protection locked="0"/>
    </xf>
    <xf numFmtId="2" fontId="49" fillId="0" borderId="20" xfId="1" applyNumberFormat="1" applyFont="1" applyBorder="1" applyAlignment="1">
      <alignment horizontal="center" vertical="center"/>
      <protection locked="0"/>
    </xf>
    <xf numFmtId="0" fontId="5" fillId="0" borderId="18" xfId="1" applyBorder="1" applyAlignment="1">
      <alignment horizontal="center" vertical="center"/>
      <protection locked="0"/>
    </xf>
    <xf numFmtId="0" fontId="30" fillId="0" borderId="10" xfId="1" applyFont="1" applyBorder="1" applyAlignment="1">
      <alignment horizontal="left" vertical="center" wrapText="1"/>
      <protection locked="0"/>
    </xf>
    <xf numFmtId="0" fontId="30" fillId="0" borderId="19" xfId="1" applyFont="1" applyBorder="1" applyAlignment="1">
      <alignment horizontal="left" vertical="center" wrapText="1"/>
      <protection locked="0"/>
    </xf>
    <xf numFmtId="167" fontId="30" fillId="0" borderId="19" xfId="1" applyNumberFormat="1" applyFont="1" applyBorder="1" applyAlignment="1">
      <alignment horizontal="left" vertical="center"/>
      <protection locked="0"/>
    </xf>
    <xf numFmtId="16" fontId="28" fillId="0" borderId="23" xfId="1" applyNumberFormat="1" applyFont="1" applyBorder="1" applyAlignment="1">
      <alignment horizontal="center" vertical="center" wrapText="1"/>
      <protection locked="0"/>
    </xf>
    <xf numFmtId="0" fontId="30" fillId="0" borderId="11" xfId="1" applyFont="1" applyBorder="1" applyAlignment="1">
      <alignment horizontal="left" vertical="center" wrapText="1"/>
      <protection locked="0"/>
    </xf>
    <xf numFmtId="0" fontId="30" fillId="0" borderId="12" xfId="1" applyFont="1" applyBorder="1" applyAlignment="1">
      <alignment horizontal="left" vertical="center" wrapText="1"/>
      <protection locked="0"/>
    </xf>
    <xf numFmtId="0" fontId="30" fillId="0" borderId="15" xfId="1" applyFont="1" applyBorder="1" applyAlignment="1">
      <alignment horizontal="left" vertical="center" wrapText="1"/>
      <protection locked="0"/>
    </xf>
    <xf numFmtId="0" fontId="30" fillId="0" borderId="16" xfId="1" applyFont="1" applyBorder="1" applyAlignment="1">
      <alignment horizontal="left" vertical="center" wrapText="1"/>
      <protection locked="0"/>
    </xf>
    <xf numFmtId="0" fontId="30" fillId="0" borderId="17" xfId="1" applyFont="1" applyBorder="1" applyAlignment="1">
      <alignment horizontal="left" vertical="center" wrapText="1"/>
      <protection locked="0"/>
    </xf>
    <xf numFmtId="39" fontId="30" fillId="0" borderId="18" xfId="1" applyNumberFormat="1" applyFont="1" applyBorder="1" applyAlignment="1">
      <alignment horizontal="right" vertical="center"/>
      <protection locked="0"/>
    </xf>
    <xf numFmtId="2" fontId="30" fillId="0" borderId="20" xfId="1" applyNumberFormat="1" applyFont="1" applyBorder="1" applyAlignment="1">
      <alignment horizontal="center" vertical="center"/>
      <protection locked="0"/>
    </xf>
    <xf numFmtId="0" fontId="13" fillId="0" borderId="16" xfId="1" applyFont="1" applyBorder="1" applyAlignment="1">
      <alignment horizontal="left" vertical="center"/>
      <protection locked="0"/>
    </xf>
    <xf numFmtId="168" fontId="13" fillId="0" borderId="16" xfId="1" applyNumberFormat="1" applyFont="1" applyBorder="1" applyAlignment="1">
      <alignment horizontal="left" vertical="center"/>
      <protection locked="0"/>
    </xf>
    <xf numFmtId="0" fontId="30" fillId="0" borderId="10" xfId="1" applyFont="1" applyBorder="1" applyAlignment="1">
      <alignment horizontal="center" vertical="center" wrapText="1"/>
      <protection locked="0"/>
    </xf>
    <xf numFmtId="0" fontId="30" fillId="0" borderId="11" xfId="1" applyFont="1" applyBorder="1" applyAlignment="1">
      <alignment horizontal="center" vertical="center" wrapText="1"/>
      <protection locked="0"/>
    </xf>
    <xf numFmtId="0" fontId="30" fillId="0" borderId="12" xfId="1" applyFont="1" applyBorder="1" applyAlignment="1">
      <alignment horizontal="center" vertical="center" wrapText="1"/>
      <protection locked="0"/>
    </xf>
    <xf numFmtId="0" fontId="30" fillId="0" borderId="25" xfId="1" applyFont="1" applyBorder="1" applyAlignment="1">
      <alignment horizontal="center" vertical="center" wrapText="1"/>
      <protection locked="0"/>
    </xf>
    <xf numFmtId="0" fontId="30" fillId="0" borderId="26" xfId="1" applyFont="1" applyBorder="1" applyAlignment="1">
      <alignment horizontal="center" vertical="center" wrapText="1"/>
      <protection locked="0"/>
    </xf>
    <xf numFmtId="0" fontId="30" fillId="0" borderId="27" xfId="1" applyFont="1" applyBorder="1" applyAlignment="1">
      <alignment horizontal="center" vertical="center" wrapText="1"/>
      <protection locked="0"/>
    </xf>
    <xf numFmtId="0" fontId="36" fillId="0" borderId="18" xfId="1" applyFont="1" applyBorder="1" applyAlignment="1">
      <alignment horizontal="left" vertical="center"/>
      <protection locked="0"/>
    </xf>
    <xf numFmtId="0" fontId="28" fillId="0" borderId="16" xfId="1" applyFont="1" applyBorder="1" applyAlignment="1">
      <alignment horizontal="left" vertical="center"/>
      <protection locked="0"/>
    </xf>
    <xf numFmtId="39" fontId="9" fillId="0" borderId="18" xfId="1" applyNumberFormat="1" applyFont="1" applyBorder="1" applyAlignment="1">
      <alignment horizontal="right" vertical="center"/>
      <protection locked="0"/>
    </xf>
    <xf numFmtId="39" fontId="36" fillId="0" borderId="20" xfId="1" applyNumberFormat="1" applyFont="1" applyBorder="1" applyAlignment="1">
      <alignment horizontal="center" vertical="center"/>
      <protection locked="0"/>
    </xf>
    <xf numFmtId="0" fontId="28" fillId="0" borderId="10" xfId="1" applyFont="1" applyBorder="1" applyAlignment="1">
      <alignment horizontal="left" vertical="center"/>
      <protection locked="0"/>
    </xf>
    <xf numFmtId="0" fontId="28" fillId="0" borderId="11" xfId="1" applyFont="1" applyBorder="1" applyAlignment="1">
      <alignment horizontal="left" vertical="center"/>
      <protection locked="0"/>
    </xf>
    <xf numFmtId="0" fontId="28" fillId="0" borderId="12" xfId="1" applyFont="1" applyBorder="1" applyAlignment="1">
      <alignment horizontal="left" vertical="center"/>
      <protection locked="0"/>
    </xf>
    <xf numFmtId="0" fontId="30" fillId="0" borderId="15" xfId="1" applyFont="1" applyBorder="1" applyAlignment="1">
      <alignment horizontal="left" vertical="center"/>
      <protection locked="0"/>
    </xf>
    <xf numFmtId="0" fontId="30" fillId="0" borderId="16" xfId="1" applyFont="1" applyBorder="1" applyAlignment="1">
      <alignment horizontal="left" vertical="center"/>
      <protection locked="0"/>
    </xf>
    <xf numFmtId="0" fontId="30" fillId="0" borderId="17" xfId="1" applyFont="1" applyBorder="1" applyAlignment="1">
      <alignment horizontal="left" vertical="center"/>
      <protection locked="0"/>
    </xf>
    <xf numFmtId="39" fontId="13" fillId="0" borderId="17" xfId="1" applyNumberFormat="1" applyFont="1" applyBorder="1" applyAlignment="1">
      <alignment horizontal="right" vertical="center"/>
      <protection locked="0"/>
    </xf>
    <xf numFmtId="39" fontId="30" fillId="0" borderId="15" xfId="1" applyNumberFormat="1" applyFont="1" applyBorder="1" applyAlignment="1">
      <alignment horizontal="center" vertical="center"/>
      <protection locked="0"/>
    </xf>
    <xf numFmtId="0" fontId="30" fillId="0" borderId="18" xfId="1" applyFont="1" applyBorder="1" applyAlignment="1">
      <alignment horizontal="left" vertical="center" wrapText="1"/>
      <protection locked="0"/>
    </xf>
    <xf numFmtId="0" fontId="30" fillId="0" borderId="19" xfId="1" applyFont="1" applyBorder="1" applyAlignment="1">
      <alignment horizontal="left" vertical="center"/>
      <protection locked="0"/>
    </xf>
    <xf numFmtId="0" fontId="30" fillId="0" borderId="11" xfId="1" applyFont="1" applyBorder="1" applyAlignment="1">
      <alignment horizontal="left" vertical="center"/>
      <protection locked="0"/>
    </xf>
    <xf numFmtId="0" fontId="26" fillId="0" borderId="13" xfId="1" applyFont="1" applyBorder="1" applyAlignment="1">
      <alignment horizontal="left" vertical="top"/>
      <protection locked="0"/>
    </xf>
    <xf numFmtId="0" fontId="26" fillId="0" borderId="0" xfId="1" applyFont="1" applyAlignment="1">
      <alignment horizontal="left" vertical="top"/>
      <protection locked="0"/>
    </xf>
    <xf numFmtId="0" fontId="29" fillId="0" borderId="18" xfId="1" applyFont="1" applyBorder="1" applyAlignment="1">
      <alignment horizontal="left" vertical="center"/>
      <protection locked="0"/>
    </xf>
    <xf numFmtId="0" fontId="29" fillId="0" borderId="19" xfId="1" applyFont="1" applyBorder="1" applyAlignment="1">
      <alignment horizontal="left" vertical="center"/>
      <protection locked="0"/>
    </xf>
    <xf numFmtId="0" fontId="29" fillId="0" borderId="11" xfId="1" applyFont="1" applyBorder="1" applyAlignment="1">
      <alignment horizontal="left" vertical="center"/>
      <protection locked="0"/>
    </xf>
    <xf numFmtId="0" fontId="29" fillId="0" borderId="0" xfId="1" applyFont="1" applyAlignment="1">
      <alignment horizontal="left" vertical="center"/>
      <protection locked="0"/>
    </xf>
    <xf numFmtId="0" fontId="29" fillId="0" borderId="20" xfId="1" applyFont="1" applyBorder="1" applyAlignment="1">
      <alignment horizontal="left" vertical="center"/>
      <protection locked="0"/>
    </xf>
    <xf numFmtId="2" fontId="31" fillId="0" borderId="19" xfId="1" applyNumberFormat="1" applyFont="1" applyBorder="1" applyAlignment="1">
      <alignment horizontal="left" vertical="center"/>
      <protection locked="0"/>
    </xf>
    <xf numFmtId="2" fontId="29" fillId="0" borderId="19" xfId="1" applyNumberFormat="1" applyFont="1" applyBorder="1" applyAlignment="1">
      <alignment horizontal="left" vertical="center"/>
      <protection locked="0"/>
    </xf>
    <xf numFmtId="0" fontId="33" fillId="0" borderId="13" xfId="1" applyFont="1" applyBorder="1" applyAlignment="1">
      <alignment horizontal="left" vertical="top"/>
      <protection locked="0"/>
    </xf>
    <xf numFmtId="0" fontId="33" fillId="0" borderId="0" xfId="1" applyFont="1" applyAlignment="1">
      <alignment horizontal="left" vertical="top"/>
      <protection locked="0"/>
    </xf>
    <xf numFmtId="0" fontId="28" fillId="0" borderId="0" xfId="1" applyFont="1" applyAlignment="1">
      <alignment horizontal="left" vertical="top"/>
      <protection locked="0"/>
    </xf>
    <xf numFmtId="0" fontId="28" fillId="0" borderId="14" xfId="1" applyFont="1" applyBorder="1" applyAlignment="1">
      <alignment horizontal="left" vertical="top"/>
      <protection locked="0"/>
    </xf>
    <xf numFmtId="0" fontId="6" fillId="3" borderId="0" xfId="1" applyFont="1" applyFill="1" applyAlignment="1" applyProtection="1">
      <alignment horizontal="center" vertical="center"/>
    </xf>
    <xf numFmtId="0" fontId="13" fillId="3" borderId="0" xfId="1" applyFont="1" applyFill="1" applyAlignment="1" applyProtection="1">
      <alignment horizontal="left"/>
    </xf>
    <xf numFmtId="39" fontId="13" fillId="3" borderId="0" xfId="1" applyNumberFormat="1" applyFont="1" applyFill="1" applyAlignment="1" applyProtection="1">
      <alignment horizontal="center" vertical="center"/>
    </xf>
  </cellXfs>
  <cellStyles count="6">
    <cellStyle name="Normálna 2" xfId="1"/>
    <cellStyle name="Normálna 3" xfId="2"/>
    <cellStyle name="Normálna 4" xfId="3"/>
    <cellStyle name="Normálna 5" xfId="5"/>
    <cellStyle name="normálne_RR_Rybnikova_VV" xfId="4"/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elenie_MaR/Kalkulacie/2012/MR_33_12_Rek_HV_J.slottu-Clementisova/cp_mr_033_12_Rekon&#353;trukcia_hor&#250;covodu_J_Slottu_Clementiso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MaR"/>
      <sheetName val="ELEKTRO"/>
      <sheetName val="Prenos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tabSelected="1" view="pageBreakPreview" zoomScaleNormal="100" zoomScaleSheetLayoutView="100" workbookViewId="0">
      <selection activeCell="D10" sqref="D10:H10"/>
    </sheetView>
  </sheetViews>
  <sheetFormatPr defaultColWidth="9" defaultRowHeight="12" customHeight="1"/>
  <cols>
    <col min="1" max="1" width="2.5703125" style="73" customWidth="1"/>
    <col min="2" max="2" width="7.140625" style="73" customWidth="1"/>
    <col min="3" max="3" width="6.28515625" style="73" customWidth="1"/>
    <col min="4" max="4" width="9.140625" style="73" customWidth="1"/>
    <col min="5" max="5" width="4.42578125" style="73" customWidth="1"/>
    <col min="6" max="6" width="6.42578125" style="73" customWidth="1"/>
    <col min="7" max="7" width="6.85546875" style="73" customWidth="1"/>
    <col min="8" max="8" width="6.7109375" style="73" customWidth="1"/>
    <col min="9" max="9" width="2.42578125" style="73" customWidth="1"/>
    <col min="10" max="10" width="2.85546875" style="73" customWidth="1"/>
    <col min="11" max="11" width="11.28515625" style="73" customWidth="1"/>
    <col min="12" max="12" width="12.85546875" style="73" customWidth="1"/>
    <col min="13" max="13" width="2.7109375" style="73" customWidth="1"/>
    <col min="14" max="14" width="3.5703125" style="73" customWidth="1"/>
    <col min="15" max="15" width="5" style="73" customWidth="1"/>
    <col min="16" max="16" width="3.28515625" style="73" customWidth="1"/>
    <col min="17" max="17" width="4.5703125" style="73" customWidth="1"/>
    <col min="18" max="18" width="5.7109375" style="73" customWidth="1"/>
    <col min="19" max="19" width="14.5703125" style="73" customWidth="1"/>
    <col min="20" max="256" width="9" style="73"/>
    <col min="257" max="257" width="2.5703125" style="73" customWidth="1"/>
    <col min="258" max="258" width="7.140625" style="73" customWidth="1"/>
    <col min="259" max="259" width="6.28515625" style="73" customWidth="1"/>
    <col min="260" max="260" width="9.140625" style="73" customWidth="1"/>
    <col min="261" max="261" width="4.42578125" style="73" customWidth="1"/>
    <col min="262" max="262" width="6.42578125" style="73" customWidth="1"/>
    <col min="263" max="263" width="6.85546875" style="73" customWidth="1"/>
    <col min="264" max="264" width="6.7109375" style="73" customWidth="1"/>
    <col min="265" max="265" width="2.42578125" style="73" customWidth="1"/>
    <col min="266" max="266" width="2.85546875" style="73" customWidth="1"/>
    <col min="267" max="267" width="11.28515625" style="73" customWidth="1"/>
    <col min="268" max="268" width="12.85546875" style="73" customWidth="1"/>
    <col min="269" max="269" width="2.7109375" style="73" customWidth="1"/>
    <col min="270" max="270" width="3.5703125" style="73" customWidth="1"/>
    <col min="271" max="271" width="5" style="73" customWidth="1"/>
    <col min="272" max="272" width="3.28515625" style="73" customWidth="1"/>
    <col min="273" max="273" width="4.5703125" style="73" customWidth="1"/>
    <col min="274" max="274" width="5.7109375" style="73" customWidth="1"/>
    <col min="275" max="275" width="14.5703125" style="73" customWidth="1"/>
    <col min="276" max="512" width="9" style="73"/>
    <col min="513" max="513" width="2.5703125" style="73" customWidth="1"/>
    <col min="514" max="514" width="7.140625" style="73" customWidth="1"/>
    <col min="515" max="515" width="6.28515625" style="73" customWidth="1"/>
    <col min="516" max="516" width="9.140625" style="73" customWidth="1"/>
    <col min="517" max="517" width="4.42578125" style="73" customWidth="1"/>
    <col min="518" max="518" width="6.42578125" style="73" customWidth="1"/>
    <col min="519" max="519" width="6.85546875" style="73" customWidth="1"/>
    <col min="520" max="520" width="6.7109375" style="73" customWidth="1"/>
    <col min="521" max="521" width="2.42578125" style="73" customWidth="1"/>
    <col min="522" max="522" width="2.85546875" style="73" customWidth="1"/>
    <col min="523" max="523" width="11.28515625" style="73" customWidth="1"/>
    <col min="524" max="524" width="12.85546875" style="73" customWidth="1"/>
    <col min="525" max="525" width="2.7109375" style="73" customWidth="1"/>
    <col min="526" max="526" width="3.5703125" style="73" customWidth="1"/>
    <col min="527" max="527" width="5" style="73" customWidth="1"/>
    <col min="528" max="528" width="3.28515625" style="73" customWidth="1"/>
    <col min="529" max="529" width="4.5703125" style="73" customWidth="1"/>
    <col min="530" max="530" width="5.7109375" style="73" customWidth="1"/>
    <col min="531" max="531" width="14.5703125" style="73" customWidth="1"/>
    <col min="532" max="768" width="9" style="73"/>
    <col min="769" max="769" width="2.5703125" style="73" customWidth="1"/>
    <col min="770" max="770" width="7.140625" style="73" customWidth="1"/>
    <col min="771" max="771" width="6.28515625" style="73" customWidth="1"/>
    <col min="772" max="772" width="9.140625" style="73" customWidth="1"/>
    <col min="773" max="773" width="4.42578125" style="73" customWidth="1"/>
    <col min="774" max="774" width="6.42578125" style="73" customWidth="1"/>
    <col min="775" max="775" width="6.85546875" style="73" customWidth="1"/>
    <col min="776" max="776" width="6.7109375" style="73" customWidth="1"/>
    <col min="777" max="777" width="2.42578125" style="73" customWidth="1"/>
    <col min="778" max="778" width="2.85546875" style="73" customWidth="1"/>
    <col min="779" max="779" width="11.28515625" style="73" customWidth="1"/>
    <col min="780" max="780" width="12.85546875" style="73" customWidth="1"/>
    <col min="781" max="781" width="2.7109375" style="73" customWidth="1"/>
    <col min="782" max="782" width="3.5703125" style="73" customWidth="1"/>
    <col min="783" max="783" width="5" style="73" customWidth="1"/>
    <col min="784" max="784" width="3.28515625" style="73" customWidth="1"/>
    <col min="785" max="785" width="4.5703125" style="73" customWidth="1"/>
    <col min="786" max="786" width="5.7109375" style="73" customWidth="1"/>
    <col min="787" max="787" width="14.5703125" style="73" customWidth="1"/>
    <col min="788" max="1024" width="9" style="73"/>
    <col min="1025" max="1025" width="2.5703125" style="73" customWidth="1"/>
    <col min="1026" max="1026" width="7.140625" style="73" customWidth="1"/>
    <col min="1027" max="1027" width="6.28515625" style="73" customWidth="1"/>
    <col min="1028" max="1028" width="9.140625" style="73" customWidth="1"/>
    <col min="1029" max="1029" width="4.42578125" style="73" customWidth="1"/>
    <col min="1030" max="1030" width="6.42578125" style="73" customWidth="1"/>
    <col min="1031" max="1031" width="6.85546875" style="73" customWidth="1"/>
    <col min="1032" max="1032" width="6.7109375" style="73" customWidth="1"/>
    <col min="1033" max="1033" width="2.42578125" style="73" customWidth="1"/>
    <col min="1034" max="1034" width="2.85546875" style="73" customWidth="1"/>
    <col min="1035" max="1035" width="11.28515625" style="73" customWidth="1"/>
    <col min="1036" max="1036" width="12.85546875" style="73" customWidth="1"/>
    <col min="1037" max="1037" width="2.7109375" style="73" customWidth="1"/>
    <col min="1038" max="1038" width="3.5703125" style="73" customWidth="1"/>
    <col min="1039" max="1039" width="5" style="73" customWidth="1"/>
    <col min="1040" max="1040" width="3.28515625" style="73" customWidth="1"/>
    <col min="1041" max="1041" width="4.5703125" style="73" customWidth="1"/>
    <col min="1042" max="1042" width="5.7109375" style="73" customWidth="1"/>
    <col min="1043" max="1043" width="14.5703125" style="73" customWidth="1"/>
    <col min="1044" max="1280" width="9" style="73"/>
    <col min="1281" max="1281" width="2.5703125" style="73" customWidth="1"/>
    <col min="1282" max="1282" width="7.140625" style="73" customWidth="1"/>
    <col min="1283" max="1283" width="6.28515625" style="73" customWidth="1"/>
    <col min="1284" max="1284" width="9.140625" style="73" customWidth="1"/>
    <col min="1285" max="1285" width="4.42578125" style="73" customWidth="1"/>
    <col min="1286" max="1286" width="6.42578125" style="73" customWidth="1"/>
    <col min="1287" max="1287" width="6.85546875" style="73" customWidth="1"/>
    <col min="1288" max="1288" width="6.7109375" style="73" customWidth="1"/>
    <col min="1289" max="1289" width="2.42578125" style="73" customWidth="1"/>
    <col min="1290" max="1290" width="2.85546875" style="73" customWidth="1"/>
    <col min="1291" max="1291" width="11.28515625" style="73" customWidth="1"/>
    <col min="1292" max="1292" width="12.85546875" style="73" customWidth="1"/>
    <col min="1293" max="1293" width="2.7109375" style="73" customWidth="1"/>
    <col min="1294" max="1294" width="3.5703125" style="73" customWidth="1"/>
    <col min="1295" max="1295" width="5" style="73" customWidth="1"/>
    <col min="1296" max="1296" width="3.28515625" style="73" customWidth="1"/>
    <col min="1297" max="1297" width="4.5703125" style="73" customWidth="1"/>
    <col min="1298" max="1298" width="5.7109375" style="73" customWidth="1"/>
    <col min="1299" max="1299" width="14.5703125" style="73" customWidth="1"/>
    <col min="1300" max="1536" width="9" style="73"/>
    <col min="1537" max="1537" width="2.5703125" style="73" customWidth="1"/>
    <col min="1538" max="1538" width="7.140625" style="73" customWidth="1"/>
    <col min="1539" max="1539" width="6.28515625" style="73" customWidth="1"/>
    <col min="1540" max="1540" width="9.140625" style="73" customWidth="1"/>
    <col min="1541" max="1541" width="4.42578125" style="73" customWidth="1"/>
    <col min="1542" max="1542" width="6.42578125" style="73" customWidth="1"/>
    <col min="1543" max="1543" width="6.85546875" style="73" customWidth="1"/>
    <col min="1544" max="1544" width="6.7109375" style="73" customWidth="1"/>
    <col min="1545" max="1545" width="2.42578125" style="73" customWidth="1"/>
    <col min="1546" max="1546" width="2.85546875" style="73" customWidth="1"/>
    <col min="1547" max="1547" width="11.28515625" style="73" customWidth="1"/>
    <col min="1548" max="1548" width="12.85546875" style="73" customWidth="1"/>
    <col min="1549" max="1549" width="2.7109375" style="73" customWidth="1"/>
    <col min="1550" max="1550" width="3.5703125" style="73" customWidth="1"/>
    <col min="1551" max="1551" width="5" style="73" customWidth="1"/>
    <col min="1552" max="1552" width="3.28515625" style="73" customWidth="1"/>
    <col min="1553" max="1553" width="4.5703125" style="73" customWidth="1"/>
    <col min="1554" max="1554" width="5.7109375" style="73" customWidth="1"/>
    <col min="1555" max="1555" width="14.5703125" style="73" customWidth="1"/>
    <col min="1556" max="1792" width="9" style="73"/>
    <col min="1793" max="1793" width="2.5703125" style="73" customWidth="1"/>
    <col min="1794" max="1794" width="7.140625" style="73" customWidth="1"/>
    <col min="1795" max="1795" width="6.28515625" style="73" customWidth="1"/>
    <col min="1796" max="1796" width="9.140625" style="73" customWidth="1"/>
    <col min="1797" max="1797" width="4.42578125" style="73" customWidth="1"/>
    <col min="1798" max="1798" width="6.42578125" style="73" customWidth="1"/>
    <col min="1799" max="1799" width="6.85546875" style="73" customWidth="1"/>
    <col min="1800" max="1800" width="6.7109375" style="73" customWidth="1"/>
    <col min="1801" max="1801" width="2.42578125" style="73" customWidth="1"/>
    <col min="1802" max="1802" width="2.85546875" style="73" customWidth="1"/>
    <col min="1803" max="1803" width="11.28515625" style="73" customWidth="1"/>
    <col min="1804" max="1804" width="12.85546875" style="73" customWidth="1"/>
    <col min="1805" max="1805" width="2.7109375" style="73" customWidth="1"/>
    <col min="1806" max="1806" width="3.5703125" style="73" customWidth="1"/>
    <col min="1807" max="1807" width="5" style="73" customWidth="1"/>
    <col min="1808" max="1808" width="3.28515625" style="73" customWidth="1"/>
    <col min="1809" max="1809" width="4.5703125" style="73" customWidth="1"/>
    <col min="1810" max="1810" width="5.7109375" style="73" customWidth="1"/>
    <col min="1811" max="1811" width="14.5703125" style="73" customWidth="1"/>
    <col min="1812" max="2048" width="9" style="73"/>
    <col min="2049" max="2049" width="2.5703125" style="73" customWidth="1"/>
    <col min="2050" max="2050" width="7.140625" style="73" customWidth="1"/>
    <col min="2051" max="2051" width="6.28515625" style="73" customWidth="1"/>
    <col min="2052" max="2052" width="9.140625" style="73" customWidth="1"/>
    <col min="2053" max="2053" width="4.42578125" style="73" customWidth="1"/>
    <col min="2054" max="2054" width="6.42578125" style="73" customWidth="1"/>
    <col min="2055" max="2055" width="6.85546875" style="73" customWidth="1"/>
    <col min="2056" max="2056" width="6.7109375" style="73" customWidth="1"/>
    <col min="2057" max="2057" width="2.42578125" style="73" customWidth="1"/>
    <col min="2058" max="2058" width="2.85546875" style="73" customWidth="1"/>
    <col min="2059" max="2059" width="11.28515625" style="73" customWidth="1"/>
    <col min="2060" max="2060" width="12.85546875" style="73" customWidth="1"/>
    <col min="2061" max="2061" width="2.7109375" style="73" customWidth="1"/>
    <col min="2062" max="2062" width="3.5703125" style="73" customWidth="1"/>
    <col min="2063" max="2063" width="5" style="73" customWidth="1"/>
    <col min="2064" max="2064" width="3.28515625" style="73" customWidth="1"/>
    <col min="2065" max="2065" width="4.5703125" style="73" customWidth="1"/>
    <col min="2066" max="2066" width="5.7109375" style="73" customWidth="1"/>
    <col min="2067" max="2067" width="14.5703125" style="73" customWidth="1"/>
    <col min="2068" max="2304" width="9" style="73"/>
    <col min="2305" max="2305" width="2.5703125" style="73" customWidth="1"/>
    <col min="2306" max="2306" width="7.140625" style="73" customWidth="1"/>
    <col min="2307" max="2307" width="6.28515625" style="73" customWidth="1"/>
    <col min="2308" max="2308" width="9.140625" style="73" customWidth="1"/>
    <col min="2309" max="2309" width="4.42578125" style="73" customWidth="1"/>
    <col min="2310" max="2310" width="6.42578125" style="73" customWidth="1"/>
    <col min="2311" max="2311" width="6.85546875" style="73" customWidth="1"/>
    <col min="2312" max="2312" width="6.7109375" style="73" customWidth="1"/>
    <col min="2313" max="2313" width="2.42578125" style="73" customWidth="1"/>
    <col min="2314" max="2314" width="2.85546875" style="73" customWidth="1"/>
    <col min="2315" max="2315" width="11.28515625" style="73" customWidth="1"/>
    <col min="2316" max="2316" width="12.85546875" style="73" customWidth="1"/>
    <col min="2317" max="2317" width="2.7109375" style="73" customWidth="1"/>
    <col min="2318" max="2318" width="3.5703125" style="73" customWidth="1"/>
    <col min="2319" max="2319" width="5" style="73" customWidth="1"/>
    <col min="2320" max="2320" width="3.28515625" style="73" customWidth="1"/>
    <col min="2321" max="2321" width="4.5703125" style="73" customWidth="1"/>
    <col min="2322" max="2322" width="5.7109375" style="73" customWidth="1"/>
    <col min="2323" max="2323" width="14.5703125" style="73" customWidth="1"/>
    <col min="2324" max="2560" width="9" style="73"/>
    <col min="2561" max="2561" width="2.5703125" style="73" customWidth="1"/>
    <col min="2562" max="2562" width="7.140625" style="73" customWidth="1"/>
    <col min="2563" max="2563" width="6.28515625" style="73" customWidth="1"/>
    <col min="2564" max="2564" width="9.140625" style="73" customWidth="1"/>
    <col min="2565" max="2565" width="4.42578125" style="73" customWidth="1"/>
    <col min="2566" max="2566" width="6.42578125" style="73" customWidth="1"/>
    <col min="2567" max="2567" width="6.85546875" style="73" customWidth="1"/>
    <col min="2568" max="2568" width="6.7109375" style="73" customWidth="1"/>
    <col min="2569" max="2569" width="2.42578125" style="73" customWidth="1"/>
    <col min="2570" max="2570" width="2.85546875" style="73" customWidth="1"/>
    <col min="2571" max="2571" width="11.28515625" style="73" customWidth="1"/>
    <col min="2572" max="2572" width="12.85546875" style="73" customWidth="1"/>
    <col min="2573" max="2573" width="2.7109375" style="73" customWidth="1"/>
    <col min="2574" max="2574" width="3.5703125" style="73" customWidth="1"/>
    <col min="2575" max="2575" width="5" style="73" customWidth="1"/>
    <col min="2576" max="2576" width="3.28515625" style="73" customWidth="1"/>
    <col min="2577" max="2577" width="4.5703125" style="73" customWidth="1"/>
    <col min="2578" max="2578" width="5.7109375" style="73" customWidth="1"/>
    <col min="2579" max="2579" width="14.5703125" style="73" customWidth="1"/>
    <col min="2580" max="2816" width="9" style="73"/>
    <col min="2817" max="2817" width="2.5703125" style="73" customWidth="1"/>
    <col min="2818" max="2818" width="7.140625" style="73" customWidth="1"/>
    <col min="2819" max="2819" width="6.28515625" style="73" customWidth="1"/>
    <col min="2820" max="2820" width="9.140625" style="73" customWidth="1"/>
    <col min="2821" max="2821" width="4.42578125" style="73" customWidth="1"/>
    <col min="2822" max="2822" width="6.42578125" style="73" customWidth="1"/>
    <col min="2823" max="2823" width="6.85546875" style="73" customWidth="1"/>
    <col min="2824" max="2824" width="6.7109375" style="73" customWidth="1"/>
    <col min="2825" max="2825" width="2.42578125" style="73" customWidth="1"/>
    <col min="2826" max="2826" width="2.85546875" style="73" customWidth="1"/>
    <col min="2827" max="2827" width="11.28515625" style="73" customWidth="1"/>
    <col min="2828" max="2828" width="12.85546875" style="73" customWidth="1"/>
    <col min="2829" max="2829" width="2.7109375" style="73" customWidth="1"/>
    <col min="2830" max="2830" width="3.5703125" style="73" customWidth="1"/>
    <col min="2831" max="2831" width="5" style="73" customWidth="1"/>
    <col min="2832" max="2832" width="3.28515625" style="73" customWidth="1"/>
    <col min="2833" max="2833" width="4.5703125" style="73" customWidth="1"/>
    <col min="2834" max="2834" width="5.7109375" style="73" customWidth="1"/>
    <col min="2835" max="2835" width="14.5703125" style="73" customWidth="1"/>
    <col min="2836" max="3072" width="9" style="73"/>
    <col min="3073" max="3073" width="2.5703125" style="73" customWidth="1"/>
    <col min="3074" max="3074" width="7.140625" style="73" customWidth="1"/>
    <col min="3075" max="3075" width="6.28515625" style="73" customWidth="1"/>
    <col min="3076" max="3076" width="9.140625" style="73" customWidth="1"/>
    <col min="3077" max="3077" width="4.42578125" style="73" customWidth="1"/>
    <col min="3078" max="3078" width="6.42578125" style="73" customWidth="1"/>
    <col min="3079" max="3079" width="6.85546875" style="73" customWidth="1"/>
    <col min="3080" max="3080" width="6.7109375" style="73" customWidth="1"/>
    <col min="3081" max="3081" width="2.42578125" style="73" customWidth="1"/>
    <col min="3082" max="3082" width="2.85546875" style="73" customWidth="1"/>
    <col min="3083" max="3083" width="11.28515625" style="73" customWidth="1"/>
    <col min="3084" max="3084" width="12.85546875" style="73" customWidth="1"/>
    <col min="3085" max="3085" width="2.7109375" style="73" customWidth="1"/>
    <col min="3086" max="3086" width="3.5703125" style="73" customWidth="1"/>
    <col min="3087" max="3087" width="5" style="73" customWidth="1"/>
    <col min="3088" max="3088" width="3.28515625" style="73" customWidth="1"/>
    <col min="3089" max="3089" width="4.5703125" style="73" customWidth="1"/>
    <col min="3090" max="3090" width="5.7109375" style="73" customWidth="1"/>
    <col min="3091" max="3091" width="14.5703125" style="73" customWidth="1"/>
    <col min="3092" max="3328" width="9" style="73"/>
    <col min="3329" max="3329" width="2.5703125" style="73" customWidth="1"/>
    <col min="3330" max="3330" width="7.140625" style="73" customWidth="1"/>
    <col min="3331" max="3331" width="6.28515625" style="73" customWidth="1"/>
    <col min="3332" max="3332" width="9.140625" style="73" customWidth="1"/>
    <col min="3333" max="3333" width="4.42578125" style="73" customWidth="1"/>
    <col min="3334" max="3334" width="6.42578125" style="73" customWidth="1"/>
    <col min="3335" max="3335" width="6.85546875" style="73" customWidth="1"/>
    <col min="3336" max="3336" width="6.7109375" style="73" customWidth="1"/>
    <col min="3337" max="3337" width="2.42578125" style="73" customWidth="1"/>
    <col min="3338" max="3338" width="2.85546875" style="73" customWidth="1"/>
    <col min="3339" max="3339" width="11.28515625" style="73" customWidth="1"/>
    <col min="3340" max="3340" width="12.85546875" style="73" customWidth="1"/>
    <col min="3341" max="3341" width="2.7109375" style="73" customWidth="1"/>
    <col min="3342" max="3342" width="3.5703125" style="73" customWidth="1"/>
    <col min="3343" max="3343" width="5" style="73" customWidth="1"/>
    <col min="3344" max="3344" width="3.28515625" style="73" customWidth="1"/>
    <col min="3345" max="3345" width="4.5703125" style="73" customWidth="1"/>
    <col min="3346" max="3346" width="5.7109375" style="73" customWidth="1"/>
    <col min="3347" max="3347" width="14.5703125" style="73" customWidth="1"/>
    <col min="3348" max="3584" width="9" style="73"/>
    <col min="3585" max="3585" width="2.5703125" style="73" customWidth="1"/>
    <col min="3586" max="3586" width="7.140625" style="73" customWidth="1"/>
    <col min="3587" max="3587" width="6.28515625" style="73" customWidth="1"/>
    <col min="3588" max="3588" width="9.140625" style="73" customWidth="1"/>
    <col min="3589" max="3589" width="4.42578125" style="73" customWidth="1"/>
    <col min="3590" max="3590" width="6.42578125" style="73" customWidth="1"/>
    <col min="3591" max="3591" width="6.85546875" style="73" customWidth="1"/>
    <col min="3592" max="3592" width="6.7109375" style="73" customWidth="1"/>
    <col min="3593" max="3593" width="2.42578125" style="73" customWidth="1"/>
    <col min="3594" max="3594" width="2.85546875" style="73" customWidth="1"/>
    <col min="3595" max="3595" width="11.28515625" style="73" customWidth="1"/>
    <col min="3596" max="3596" width="12.85546875" style="73" customWidth="1"/>
    <col min="3597" max="3597" width="2.7109375" style="73" customWidth="1"/>
    <col min="3598" max="3598" width="3.5703125" style="73" customWidth="1"/>
    <col min="3599" max="3599" width="5" style="73" customWidth="1"/>
    <col min="3600" max="3600" width="3.28515625" style="73" customWidth="1"/>
    <col min="3601" max="3601" width="4.5703125" style="73" customWidth="1"/>
    <col min="3602" max="3602" width="5.7109375" style="73" customWidth="1"/>
    <col min="3603" max="3603" width="14.5703125" style="73" customWidth="1"/>
    <col min="3604" max="3840" width="9" style="73"/>
    <col min="3841" max="3841" width="2.5703125" style="73" customWidth="1"/>
    <col min="3842" max="3842" width="7.140625" style="73" customWidth="1"/>
    <col min="3843" max="3843" width="6.28515625" style="73" customWidth="1"/>
    <col min="3844" max="3844" width="9.140625" style="73" customWidth="1"/>
    <col min="3845" max="3845" width="4.42578125" style="73" customWidth="1"/>
    <col min="3846" max="3846" width="6.42578125" style="73" customWidth="1"/>
    <col min="3847" max="3847" width="6.85546875" style="73" customWidth="1"/>
    <col min="3848" max="3848" width="6.7109375" style="73" customWidth="1"/>
    <col min="3849" max="3849" width="2.42578125" style="73" customWidth="1"/>
    <col min="3850" max="3850" width="2.85546875" style="73" customWidth="1"/>
    <col min="3851" max="3851" width="11.28515625" style="73" customWidth="1"/>
    <col min="3852" max="3852" width="12.85546875" style="73" customWidth="1"/>
    <col min="3853" max="3853" width="2.7109375" style="73" customWidth="1"/>
    <col min="3854" max="3854" width="3.5703125" style="73" customWidth="1"/>
    <col min="3855" max="3855" width="5" style="73" customWidth="1"/>
    <col min="3856" max="3856" width="3.28515625" style="73" customWidth="1"/>
    <col min="3857" max="3857" width="4.5703125" style="73" customWidth="1"/>
    <col min="3858" max="3858" width="5.7109375" style="73" customWidth="1"/>
    <col min="3859" max="3859" width="14.5703125" style="73" customWidth="1"/>
    <col min="3860" max="4096" width="9" style="73"/>
    <col min="4097" max="4097" width="2.5703125" style="73" customWidth="1"/>
    <col min="4098" max="4098" width="7.140625" style="73" customWidth="1"/>
    <col min="4099" max="4099" width="6.28515625" style="73" customWidth="1"/>
    <col min="4100" max="4100" width="9.140625" style="73" customWidth="1"/>
    <col min="4101" max="4101" width="4.42578125" style="73" customWidth="1"/>
    <col min="4102" max="4102" width="6.42578125" style="73" customWidth="1"/>
    <col min="4103" max="4103" width="6.85546875" style="73" customWidth="1"/>
    <col min="4104" max="4104" width="6.7109375" style="73" customWidth="1"/>
    <col min="4105" max="4105" width="2.42578125" style="73" customWidth="1"/>
    <col min="4106" max="4106" width="2.85546875" style="73" customWidth="1"/>
    <col min="4107" max="4107" width="11.28515625" style="73" customWidth="1"/>
    <col min="4108" max="4108" width="12.85546875" style="73" customWidth="1"/>
    <col min="4109" max="4109" width="2.7109375" style="73" customWidth="1"/>
    <col min="4110" max="4110" width="3.5703125" style="73" customWidth="1"/>
    <col min="4111" max="4111" width="5" style="73" customWidth="1"/>
    <col min="4112" max="4112" width="3.28515625" style="73" customWidth="1"/>
    <col min="4113" max="4113" width="4.5703125" style="73" customWidth="1"/>
    <col min="4114" max="4114" width="5.7109375" style="73" customWidth="1"/>
    <col min="4115" max="4115" width="14.5703125" style="73" customWidth="1"/>
    <col min="4116" max="4352" width="9" style="73"/>
    <col min="4353" max="4353" width="2.5703125" style="73" customWidth="1"/>
    <col min="4354" max="4354" width="7.140625" style="73" customWidth="1"/>
    <col min="4355" max="4355" width="6.28515625" style="73" customWidth="1"/>
    <col min="4356" max="4356" width="9.140625" style="73" customWidth="1"/>
    <col min="4357" max="4357" width="4.42578125" style="73" customWidth="1"/>
    <col min="4358" max="4358" width="6.42578125" style="73" customWidth="1"/>
    <col min="4359" max="4359" width="6.85546875" style="73" customWidth="1"/>
    <col min="4360" max="4360" width="6.7109375" style="73" customWidth="1"/>
    <col min="4361" max="4361" width="2.42578125" style="73" customWidth="1"/>
    <col min="4362" max="4362" width="2.85546875" style="73" customWidth="1"/>
    <col min="4363" max="4363" width="11.28515625" style="73" customWidth="1"/>
    <col min="4364" max="4364" width="12.85546875" style="73" customWidth="1"/>
    <col min="4365" max="4365" width="2.7109375" style="73" customWidth="1"/>
    <col min="4366" max="4366" width="3.5703125" style="73" customWidth="1"/>
    <col min="4367" max="4367" width="5" style="73" customWidth="1"/>
    <col min="4368" max="4368" width="3.28515625" style="73" customWidth="1"/>
    <col min="4369" max="4369" width="4.5703125" style="73" customWidth="1"/>
    <col min="4370" max="4370" width="5.7109375" style="73" customWidth="1"/>
    <col min="4371" max="4371" width="14.5703125" style="73" customWidth="1"/>
    <col min="4372" max="4608" width="9" style="73"/>
    <col min="4609" max="4609" width="2.5703125" style="73" customWidth="1"/>
    <col min="4610" max="4610" width="7.140625" style="73" customWidth="1"/>
    <col min="4611" max="4611" width="6.28515625" style="73" customWidth="1"/>
    <col min="4612" max="4612" width="9.140625" style="73" customWidth="1"/>
    <col min="4613" max="4613" width="4.42578125" style="73" customWidth="1"/>
    <col min="4614" max="4614" width="6.42578125" style="73" customWidth="1"/>
    <col min="4615" max="4615" width="6.85546875" style="73" customWidth="1"/>
    <col min="4616" max="4616" width="6.7109375" style="73" customWidth="1"/>
    <col min="4617" max="4617" width="2.42578125" style="73" customWidth="1"/>
    <col min="4618" max="4618" width="2.85546875" style="73" customWidth="1"/>
    <col min="4619" max="4619" width="11.28515625" style="73" customWidth="1"/>
    <col min="4620" max="4620" width="12.85546875" style="73" customWidth="1"/>
    <col min="4621" max="4621" width="2.7109375" style="73" customWidth="1"/>
    <col min="4622" max="4622" width="3.5703125" style="73" customWidth="1"/>
    <col min="4623" max="4623" width="5" style="73" customWidth="1"/>
    <col min="4624" max="4624" width="3.28515625" style="73" customWidth="1"/>
    <col min="4625" max="4625" width="4.5703125" style="73" customWidth="1"/>
    <col min="4626" max="4626" width="5.7109375" style="73" customWidth="1"/>
    <col min="4627" max="4627" width="14.5703125" style="73" customWidth="1"/>
    <col min="4628" max="4864" width="9" style="73"/>
    <col min="4865" max="4865" width="2.5703125" style="73" customWidth="1"/>
    <col min="4866" max="4866" width="7.140625" style="73" customWidth="1"/>
    <col min="4867" max="4867" width="6.28515625" style="73" customWidth="1"/>
    <col min="4868" max="4868" width="9.140625" style="73" customWidth="1"/>
    <col min="4869" max="4869" width="4.42578125" style="73" customWidth="1"/>
    <col min="4870" max="4870" width="6.42578125" style="73" customWidth="1"/>
    <col min="4871" max="4871" width="6.85546875" style="73" customWidth="1"/>
    <col min="4872" max="4872" width="6.7109375" style="73" customWidth="1"/>
    <col min="4873" max="4873" width="2.42578125" style="73" customWidth="1"/>
    <col min="4874" max="4874" width="2.85546875" style="73" customWidth="1"/>
    <col min="4875" max="4875" width="11.28515625" style="73" customWidth="1"/>
    <col min="4876" max="4876" width="12.85546875" style="73" customWidth="1"/>
    <col min="4877" max="4877" width="2.7109375" style="73" customWidth="1"/>
    <col min="4878" max="4878" width="3.5703125" style="73" customWidth="1"/>
    <col min="4879" max="4879" width="5" style="73" customWidth="1"/>
    <col min="4880" max="4880" width="3.28515625" style="73" customWidth="1"/>
    <col min="4881" max="4881" width="4.5703125" style="73" customWidth="1"/>
    <col min="4882" max="4882" width="5.7109375" style="73" customWidth="1"/>
    <col min="4883" max="4883" width="14.5703125" style="73" customWidth="1"/>
    <col min="4884" max="5120" width="9" style="73"/>
    <col min="5121" max="5121" width="2.5703125" style="73" customWidth="1"/>
    <col min="5122" max="5122" width="7.140625" style="73" customWidth="1"/>
    <col min="5123" max="5123" width="6.28515625" style="73" customWidth="1"/>
    <col min="5124" max="5124" width="9.140625" style="73" customWidth="1"/>
    <col min="5125" max="5125" width="4.42578125" style="73" customWidth="1"/>
    <col min="5126" max="5126" width="6.42578125" style="73" customWidth="1"/>
    <col min="5127" max="5127" width="6.85546875" style="73" customWidth="1"/>
    <col min="5128" max="5128" width="6.7109375" style="73" customWidth="1"/>
    <col min="5129" max="5129" width="2.42578125" style="73" customWidth="1"/>
    <col min="5130" max="5130" width="2.85546875" style="73" customWidth="1"/>
    <col min="5131" max="5131" width="11.28515625" style="73" customWidth="1"/>
    <col min="5132" max="5132" width="12.85546875" style="73" customWidth="1"/>
    <col min="5133" max="5133" width="2.7109375" style="73" customWidth="1"/>
    <col min="5134" max="5134" width="3.5703125" style="73" customWidth="1"/>
    <col min="5135" max="5135" width="5" style="73" customWidth="1"/>
    <col min="5136" max="5136" width="3.28515625" style="73" customWidth="1"/>
    <col min="5137" max="5137" width="4.5703125" style="73" customWidth="1"/>
    <col min="5138" max="5138" width="5.7109375" style="73" customWidth="1"/>
    <col min="5139" max="5139" width="14.5703125" style="73" customWidth="1"/>
    <col min="5140" max="5376" width="9" style="73"/>
    <col min="5377" max="5377" width="2.5703125" style="73" customWidth="1"/>
    <col min="5378" max="5378" width="7.140625" style="73" customWidth="1"/>
    <col min="5379" max="5379" width="6.28515625" style="73" customWidth="1"/>
    <col min="5380" max="5380" width="9.140625" style="73" customWidth="1"/>
    <col min="5381" max="5381" width="4.42578125" style="73" customWidth="1"/>
    <col min="5382" max="5382" width="6.42578125" style="73" customWidth="1"/>
    <col min="5383" max="5383" width="6.85546875" style="73" customWidth="1"/>
    <col min="5384" max="5384" width="6.7109375" style="73" customWidth="1"/>
    <col min="5385" max="5385" width="2.42578125" style="73" customWidth="1"/>
    <col min="5386" max="5386" width="2.85546875" style="73" customWidth="1"/>
    <col min="5387" max="5387" width="11.28515625" style="73" customWidth="1"/>
    <col min="5388" max="5388" width="12.85546875" style="73" customWidth="1"/>
    <col min="5389" max="5389" width="2.7109375" style="73" customWidth="1"/>
    <col min="5390" max="5390" width="3.5703125" style="73" customWidth="1"/>
    <col min="5391" max="5391" width="5" style="73" customWidth="1"/>
    <col min="5392" max="5392" width="3.28515625" style="73" customWidth="1"/>
    <col min="5393" max="5393" width="4.5703125" style="73" customWidth="1"/>
    <col min="5394" max="5394" width="5.7109375" style="73" customWidth="1"/>
    <col min="5395" max="5395" width="14.5703125" style="73" customWidth="1"/>
    <col min="5396" max="5632" width="9" style="73"/>
    <col min="5633" max="5633" width="2.5703125" style="73" customWidth="1"/>
    <col min="5634" max="5634" width="7.140625" style="73" customWidth="1"/>
    <col min="5635" max="5635" width="6.28515625" style="73" customWidth="1"/>
    <col min="5636" max="5636" width="9.140625" style="73" customWidth="1"/>
    <col min="5637" max="5637" width="4.42578125" style="73" customWidth="1"/>
    <col min="5638" max="5638" width="6.42578125" style="73" customWidth="1"/>
    <col min="5639" max="5639" width="6.85546875" style="73" customWidth="1"/>
    <col min="5640" max="5640" width="6.7109375" style="73" customWidth="1"/>
    <col min="5641" max="5641" width="2.42578125" style="73" customWidth="1"/>
    <col min="5642" max="5642" width="2.85546875" style="73" customWidth="1"/>
    <col min="5643" max="5643" width="11.28515625" style="73" customWidth="1"/>
    <col min="5644" max="5644" width="12.85546875" style="73" customWidth="1"/>
    <col min="5645" max="5645" width="2.7109375" style="73" customWidth="1"/>
    <col min="5646" max="5646" width="3.5703125" style="73" customWidth="1"/>
    <col min="5647" max="5647" width="5" style="73" customWidth="1"/>
    <col min="5648" max="5648" width="3.28515625" style="73" customWidth="1"/>
    <col min="5649" max="5649" width="4.5703125" style="73" customWidth="1"/>
    <col min="5650" max="5650" width="5.7109375" style="73" customWidth="1"/>
    <col min="5651" max="5651" width="14.5703125" style="73" customWidth="1"/>
    <col min="5652" max="5888" width="9" style="73"/>
    <col min="5889" max="5889" width="2.5703125" style="73" customWidth="1"/>
    <col min="5890" max="5890" width="7.140625" style="73" customWidth="1"/>
    <col min="5891" max="5891" width="6.28515625" style="73" customWidth="1"/>
    <col min="5892" max="5892" width="9.140625" style="73" customWidth="1"/>
    <col min="5893" max="5893" width="4.42578125" style="73" customWidth="1"/>
    <col min="5894" max="5894" width="6.42578125" style="73" customWidth="1"/>
    <col min="5895" max="5895" width="6.85546875" style="73" customWidth="1"/>
    <col min="5896" max="5896" width="6.7109375" style="73" customWidth="1"/>
    <col min="5897" max="5897" width="2.42578125" style="73" customWidth="1"/>
    <col min="5898" max="5898" width="2.85546875" style="73" customWidth="1"/>
    <col min="5899" max="5899" width="11.28515625" style="73" customWidth="1"/>
    <col min="5900" max="5900" width="12.85546875" style="73" customWidth="1"/>
    <col min="5901" max="5901" width="2.7109375" style="73" customWidth="1"/>
    <col min="5902" max="5902" width="3.5703125" style="73" customWidth="1"/>
    <col min="5903" max="5903" width="5" style="73" customWidth="1"/>
    <col min="5904" max="5904" width="3.28515625" style="73" customWidth="1"/>
    <col min="5905" max="5905" width="4.5703125" style="73" customWidth="1"/>
    <col min="5906" max="5906" width="5.7109375" style="73" customWidth="1"/>
    <col min="5907" max="5907" width="14.5703125" style="73" customWidth="1"/>
    <col min="5908" max="6144" width="9" style="73"/>
    <col min="6145" max="6145" width="2.5703125" style="73" customWidth="1"/>
    <col min="6146" max="6146" width="7.140625" style="73" customWidth="1"/>
    <col min="6147" max="6147" width="6.28515625" style="73" customWidth="1"/>
    <col min="6148" max="6148" width="9.140625" style="73" customWidth="1"/>
    <col min="6149" max="6149" width="4.42578125" style="73" customWidth="1"/>
    <col min="6150" max="6150" width="6.42578125" style="73" customWidth="1"/>
    <col min="6151" max="6151" width="6.85546875" style="73" customWidth="1"/>
    <col min="6152" max="6152" width="6.7109375" style="73" customWidth="1"/>
    <col min="6153" max="6153" width="2.42578125" style="73" customWidth="1"/>
    <col min="6154" max="6154" width="2.85546875" style="73" customWidth="1"/>
    <col min="6155" max="6155" width="11.28515625" style="73" customWidth="1"/>
    <col min="6156" max="6156" width="12.85546875" style="73" customWidth="1"/>
    <col min="6157" max="6157" width="2.7109375" style="73" customWidth="1"/>
    <col min="6158" max="6158" width="3.5703125" style="73" customWidth="1"/>
    <col min="6159" max="6159" width="5" style="73" customWidth="1"/>
    <col min="6160" max="6160" width="3.28515625" style="73" customWidth="1"/>
    <col min="6161" max="6161" width="4.5703125" style="73" customWidth="1"/>
    <col min="6162" max="6162" width="5.7109375" style="73" customWidth="1"/>
    <col min="6163" max="6163" width="14.5703125" style="73" customWidth="1"/>
    <col min="6164" max="6400" width="9" style="73"/>
    <col min="6401" max="6401" width="2.5703125" style="73" customWidth="1"/>
    <col min="6402" max="6402" width="7.140625" style="73" customWidth="1"/>
    <col min="6403" max="6403" width="6.28515625" style="73" customWidth="1"/>
    <col min="6404" max="6404" width="9.140625" style="73" customWidth="1"/>
    <col min="6405" max="6405" width="4.42578125" style="73" customWidth="1"/>
    <col min="6406" max="6406" width="6.42578125" style="73" customWidth="1"/>
    <col min="6407" max="6407" width="6.85546875" style="73" customWidth="1"/>
    <col min="6408" max="6408" width="6.7109375" style="73" customWidth="1"/>
    <col min="6409" max="6409" width="2.42578125" style="73" customWidth="1"/>
    <col min="6410" max="6410" width="2.85546875" style="73" customWidth="1"/>
    <col min="6411" max="6411" width="11.28515625" style="73" customWidth="1"/>
    <col min="6412" max="6412" width="12.85546875" style="73" customWidth="1"/>
    <col min="6413" max="6413" width="2.7109375" style="73" customWidth="1"/>
    <col min="6414" max="6414" width="3.5703125" style="73" customWidth="1"/>
    <col min="6415" max="6415" width="5" style="73" customWidth="1"/>
    <col min="6416" max="6416" width="3.28515625" style="73" customWidth="1"/>
    <col min="6417" max="6417" width="4.5703125" style="73" customWidth="1"/>
    <col min="6418" max="6418" width="5.7109375" style="73" customWidth="1"/>
    <col min="6419" max="6419" width="14.5703125" style="73" customWidth="1"/>
    <col min="6420" max="6656" width="9" style="73"/>
    <col min="6657" max="6657" width="2.5703125" style="73" customWidth="1"/>
    <col min="6658" max="6658" width="7.140625" style="73" customWidth="1"/>
    <col min="6659" max="6659" width="6.28515625" style="73" customWidth="1"/>
    <col min="6660" max="6660" width="9.140625" style="73" customWidth="1"/>
    <col min="6661" max="6661" width="4.42578125" style="73" customWidth="1"/>
    <col min="6662" max="6662" width="6.42578125" style="73" customWidth="1"/>
    <col min="6663" max="6663" width="6.85546875" style="73" customWidth="1"/>
    <col min="6664" max="6664" width="6.7109375" style="73" customWidth="1"/>
    <col min="6665" max="6665" width="2.42578125" style="73" customWidth="1"/>
    <col min="6666" max="6666" width="2.85546875" style="73" customWidth="1"/>
    <col min="6667" max="6667" width="11.28515625" style="73" customWidth="1"/>
    <col min="6668" max="6668" width="12.85546875" style="73" customWidth="1"/>
    <col min="6669" max="6669" width="2.7109375" style="73" customWidth="1"/>
    <col min="6670" max="6670" width="3.5703125" style="73" customWidth="1"/>
    <col min="6671" max="6671" width="5" style="73" customWidth="1"/>
    <col min="6672" max="6672" width="3.28515625" style="73" customWidth="1"/>
    <col min="6673" max="6673" width="4.5703125" style="73" customWidth="1"/>
    <col min="6674" max="6674" width="5.7109375" style="73" customWidth="1"/>
    <col min="6675" max="6675" width="14.5703125" style="73" customWidth="1"/>
    <col min="6676" max="6912" width="9" style="73"/>
    <col min="6913" max="6913" width="2.5703125" style="73" customWidth="1"/>
    <col min="6914" max="6914" width="7.140625" style="73" customWidth="1"/>
    <col min="6915" max="6915" width="6.28515625" style="73" customWidth="1"/>
    <col min="6916" max="6916" width="9.140625" style="73" customWidth="1"/>
    <col min="6917" max="6917" width="4.42578125" style="73" customWidth="1"/>
    <col min="6918" max="6918" width="6.42578125" style="73" customWidth="1"/>
    <col min="6919" max="6919" width="6.85546875" style="73" customWidth="1"/>
    <col min="6920" max="6920" width="6.7109375" style="73" customWidth="1"/>
    <col min="6921" max="6921" width="2.42578125" style="73" customWidth="1"/>
    <col min="6922" max="6922" width="2.85546875" style="73" customWidth="1"/>
    <col min="6923" max="6923" width="11.28515625" style="73" customWidth="1"/>
    <col min="6924" max="6924" width="12.85546875" style="73" customWidth="1"/>
    <col min="6925" max="6925" width="2.7109375" style="73" customWidth="1"/>
    <col min="6926" max="6926" width="3.5703125" style="73" customWidth="1"/>
    <col min="6927" max="6927" width="5" style="73" customWidth="1"/>
    <col min="6928" max="6928" width="3.28515625" style="73" customWidth="1"/>
    <col min="6929" max="6929" width="4.5703125" style="73" customWidth="1"/>
    <col min="6930" max="6930" width="5.7109375" style="73" customWidth="1"/>
    <col min="6931" max="6931" width="14.5703125" style="73" customWidth="1"/>
    <col min="6932" max="7168" width="9" style="73"/>
    <col min="7169" max="7169" width="2.5703125" style="73" customWidth="1"/>
    <col min="7170" max="7170" width="7.140625" style="73" customWidth="1"/>
    <col min="7171" max="7171" width="6.28515625" style="73" customWidth="1"/>
    <col min="7172" max="7172" width="9.140625" style="73" customWidth="1"/>
    <col min="7173" max="7173" width="4.42578125" style="73" customWidth="1"/>
    <col min="7174" max="7174" width="6.42578125" style="73" customWidth="1"/>
    <col min="7175" max="7175" width="6.85546875" style="73" customWidth="1"/>
    <col min="7176" max="7176" width="6.7109375" style="73" customWidth="1"/>
    <col min="7177" max="7177" width="2.42578125" style="73" customWidth="1"/>
    <col min="7178" max="7178" width="2.85546875" style="73" customWidth="1"/>
    <col min="7179" max="7179" width="11.28515625" style="73" customWidth="1"/>
    <col min="7180" max="7180" width="12.85546875" style="73" customWidth="1"/>
    <col min="7181" max="7181" width="2.7109375" style="73" customWidth="1"/>
    <col min="7182" max="7182" width="3.5703125" style="73" customWidth="1"/>
    <col min="7183" max="7183" width="5" style="73" customWidth="1"/>
    <col min="7184" max="7184" width="3.28515625" style="73" customWidth="1"/>
    <col min="7185" max="7185" width="4.5703125" style="73" customWidth="1"/>
    <col min="7186" max="7186" width="5.7109375" style="73" customWidth="1"/>
    <col min="7187" max="7187" width="14.5703125" style="73" customWidth="1"/>
    <col min="7188" max="7424" width="9" style="73"/>
    <col min="7425" max="7425" width="2.5703125" style="73" customWidth="1"/>
    <col min="7426" max="7426" width="7.140625" style="73" customWidth="1"/>
    <col min="7427" max="7427" width="6.28515625" style="73" customWidth="1"/>
    <col min="7428" max="7428" width="9.140625" style="73" customWidth="1"/>
    <col min="7429" max="7429" width="4.42578125" style="73" customWidth="1"/>
    <col min="7430" max="7430" width="6.42578125" style="73" customWidth="1"/>
    <col min="7431" max="7431" width="6.85546875" style="73" customWidth="1"/>
    <col min="7432" max="7432" width="6.7109375" style="73" customWidth="1"/>
    <col min="7433" max="7433" width="2.42578125" style="73" customWidth="1"/>
    <col min="7434" max="7434" width="2.85546875" style="73" customWidth="1"/>
    <col min="7435" max="7435" width="11.28515625" style="73" customWidth="1"/>
    <col min="7436" max="7436" width="12.85546875" style="73" customWidth="1"/>
    <col min="7437" max="7437" width="2.7109375" style="73" customWidth="1"/>
    <col min="7438" max="7438" width="3.5703125" style="73" customWidth="1"/>
    <col min="7439" max="7439" width="5" style="73" customWidth="1"/>
    <col min="7440" max="7440" width="3.28515625" style="73" customWidth="1"/>
    <col min="7441" max="7441" width="4.5703125" style="73" customWidth="1"/>
    <col min="7442" max="7442" width="5.7109375" style="73" customWidth="1"/>
    <col min="7443" max="7443" width="14.5703125" style="73" customWidth="1"/>
    <col min="7444" max="7680" width="9" style="73"/>
    <col min="7681" max="7681" width="2.5703125" style="73" customWidth="1"/>
    <col min="7682" max="7682" width="7.140625" style="73" customWidth="1"/>
    <col min="7683" max="7683" width="6.28515625" style="73" customWidth="1"/>
    <col min="7684" max="7684" width="9.140625" style="73" customWidth="1"/>
    <col min="7685" max="7685" width="4.42578125" style="73" customWidth="1"/>
    <col min="7686" max="7686" width="6.42578125" style="73" customWidth="1"/>
    <col min="7687" max="7687" width="6.85546875" style="73" customWidth="1"/>
    <col min="7688" max="7688" width="6.7109375" style="73" customWidth="1"/>
    <col min="7689" max="7689" width="2.42578125" style="73" customWidth="1"/>
    <col min="7690" max="7690" width="2.85546875" style="73" customWidth="1"/>
    <col min="7691" max="7691" width="11.28515625" style="73" customWidth="1"/>
    <col min="7692" max="7692" width="12.85546875" style="73" customWidth="1"/>
    <col min="7693" max="7693" width="2.7109375" style="73" customWidth="1"/>
    <col min="7694" max="7694" width="3.5703125" style="73" customWidth="1"/>
    <col min="7695" max="7695" width="5" style="73" customWidth="1"/>
    <col min="7696" max="7696" width="3.28515625" style="73" customWidth="1"/>
    <col min="7697" max="7697" width="4.5703125" style="73" customWidth="1"/>
    <col min="7698" max="7698" width="5.7109375" style="73" customWidth="1"/>
    <col min="7699" max="7699" width="14.5703125" style="73" customWidth="1"/>
    <col min="7700" max="7936" width="9" style="73"/>
    <col min="7937" max="7937" width="2.5703125" style="73" customWidth="1"/>
    <col min="7938" max="7938" width="7.140625" style="73" customWidth="1"/>
    <col min="7939" max="7939" width="6.28515625" style="73" customWidth="1"/>
    <col min="7940" max="7940" width="9.140625" style="73" customWidth="1"/>
    <col min="7941" max="7941" width="4.42578125" style="73" customWidth="1"/>
    <col min="7942" max="7942" width="6.42578125" style="73" customWidth="1"/>
    <col min="7943" max="7943" width="6.85546875" style="73" customWidth="1"/>
    <col min="7944" max="7944" width="6.7109375" style="73" customWidth="1"/>
    <col min="7945" max="7945" width="2.42578125" style="73" customWidth="1"/>
    <col min="7946" max="7946" width="2.85546875" style="73" customWidth="1"/>
    <col min="7947" max="7947" width="11.28515625" style="73" customWidth="1"/>
    <col min="7948" max="7948" width="12.85546875" style="73" customWidth="1"/>
    <col min="7949" max="7949" width="2.7109375" style="73" customWidth="1"/>
    <col min="7950" max="7950" width="3.5703125" style="73" customWidth="1"/>
    <col min="7951" max="7951" width="5" style="73" customWidth="1"/>
    <col min="7952" max="7952" width="3.28515625" style="73" customWidth="1"/>
    <col min="7953" max="7953" width="4.5703125" style="73" customWidth="1"/>
    <col min="7954" max="7954" width="5.7109375" style="73" customWidth="1"/>
    <col min="7955" max="7955" width="14.5703125" style="73" customWidth="1"/>
    <col min="7956" max="8192" width="9" style="73"/>
    <col min="8193" max="8193" width="2.5703125" style="73" customWidth="1"/>
    <col min="8194" max="8194" width="7.140625" style="73" customWidth="1"/>
    <col min="8195" max="8195" width="6.28515625" style="73" customWidth="1"/>
    <col min="8196" max="8196" width="9.140625" style="73" customWidth="1"/>
    <col min="8197" max="8197" width="4.42578125" style="73" customWidth="1"/>
    <col min="8198" max="8198" width="6.42578125" style="73" customWidth="1"/>
    <col min="8199" max="8199" width="6.85546875" style="73" customWidth="1"/>
    <col min="8200" max="8200" width="6.7109375" style="73" customWidth="1"/>
    <col min="8201" max="8201" width="2.42578125" style="73" customWidth="1"/>
    <col min="8202" max="8202" width="2.85546875" style="73" customWidth="1"/>
    <col min="8203" max="8203" width="11.28515625" style="73" customWidth="1"/>
    <col min="8204" max="8204" width="12.85546875" style="73" customWidth="1"/>
    <col min="8205" max="8205" width="2.7109375" style="73" customWidth="1"/>
    <col min="8206" max="8206" width="3.5703125" style="73" customWidth="1"/>
    <col min="8207" max="8207" width="5" style="73" customWidth="1"/>
    <col min="8208" max="8208" width="3.28515625" style="73" customWidth="1"/>
    <col min="8209" max="8209" width="4.5703125" style="73" customWidth="1"/>
    <col min="8210" max="8210" width="5.7109375" style="73" customWidth="1"/>
    <col min="8211" max="8211" width="14.5703125" style="73" customWidth="1"/>
    <col min="8212" max="8448" width="9" style="73"/>
    <col min="8449" max="8449" width="2.5703125" style="73" customWidth="1"/>
    <col min="8450" max="8450" width="7.140625" style="73" customWidth="1"/>
    <col min="8451" max="8451" width="6.28515625" style="73" customWidth="1"/>
    <col min="8452" max="8452" width="9.140625" style="73" customWidth="1"/>
    <col min="8453" max="8453" width="4.42578125" style="73" customWidth="1"/>
    <col min="8454" max="8454" width="6.42578125" style="73" customWidth="1"/>
    <col min="8455" max="8455" width="6.85546875" style="73" customWidth="1"/>
    <col min="8456" max="8456" width="6.7109375" style="73" customWidth="1"/>
    <col min="8457" max="8457" width="2.42578125" style="73" customWidth="1"/>
    <col min="8458" max="8458" width="2.85546875" style="73" customWidth="1"/>
    <col min="8459" max="8459" width="11.28515625" style="73" customWidth="1"/>
    <col min="8460" max="8460" width="12.85546875" style="73" customWidth="1"/>
    <col min="8461" max="8461" width="2.7109375" style="73" customWidth="1"/>
    <col min="8462" max="8462" width="3.5703125" style="73" customWidth="1"/>
    <col min="8463" max="8463" width="5" style="73" customWidth="1"/>
    <col min="8464" max="8464" width="3.28515625" style="73" customWidth="1"/>
    <col min="8465" max="8465" width="4.5703125" style="73" customWidth="1"/>
    <col min="8466" max="8466" width="5.7109375" style="73" customWidth="1"/>
    <col min="8467" max="8467" width="14.5703125" style="73" customWidth="1"/>
    <col min="8468" max="8704" width="9" style="73"/>
    <col min="8705" max="8705" width="2.5703125" style="73" customWidth="1"/>
    <col min="8706" max="8706" width="7.140625" style="73" customWidth="1"/>
    <col min="8707" max="8707" width="6.28515625" style="73" customWidth="1"/>
    <col min="8708" max="8708" width="9.140625" style="73" customWidth="1"/>
    <col min="8709" max="8709" width="4.42578125" style="73" customWidth="1"/>
    <col min="8710" max="8710" width="6.42578125" style="73" customWidth="1"/>
    <col min="8711" max="8711" width="6.85546875" style="73" customWidth="1"/>
    <col min="8712" max="8712" width="6.7109375" style="73" customWidth="1"/>
    <col min="8713" max="8713" width="2.42578125" style="73" customWidth="1"/>
    <col min="8714" max="8714" width="2.85546875" style="73" customWidth="1"/>
    <col min="8715" max="8715" width="11.28515625" style="73" customWidth="1"/>
    <col min="8716" max="8716" width="12.85546875" style="73" customWidth="1"/>
    <col min="8717" max="8717" width="2.7109375" style="73" customWidth="1"/>
    <col min="8718" max="8718" width="3.5703125" style="73" customWidth="1"/>
    <col min="8719" max="8719" width="5" style="73" customWidth="1"/>
    <col min="8720" max="8720" width="3.28515625" style="73" customWidth="1"/>
    <col min="8721" max="8721" width="4.5703125" style="73" customWidth="1"/>
    <col min="8722" max="8722" width="5.7109375" style="73" customWidth="1"/>
    <col min="8723" max="8723" width="14.5703125" style="73" customWidth="1"/>
    <col min="8724" max="8960" width="9" style="73"/>
    <col min="8961" max="8961" width="2.5703125" style="73" customWidth="1"/>
    <col min="8962" max="8962" width="7.140625" style="73" customWidth="1"/>
    <col min="8963" max="8963" width="6.28515625" style="73" customWidth="1"/>
    <col min="8964" max="8964" width="9.140625" style="73" customWidth="1"/>
    <col min="8965" max="8965" width="4.42578125" style="73" customWidth="1"/>
    <col min="8966" max="8966" width="6.42578125" style="73" customWidth="1"/>
    <col min="8967" max="8967" width="6.85546875" style="73" customWidth="1"/>
    <col min="8968" max="8968" width="6.7109375" style="73" customWidth="1"/>
    <col min="8969" max="8969" width="2.42578125" style="73" customWidth="1"/>
    <col min="8970" max="8970" width="2.85546875" style="73" customWidth="1"/>
    <col min="8971" max="8971" width="11.28515625" style="73" customWidth="1"/>
    <col min="8972" max="8972" width="12.85546875" style="73" customWidth="1"/>
    <col min="8973" max="8973" width="2.7109375" style="73" customWidth="1"/>
    <col min="8974" max="8974" width="3.5703125" style="73" customWidth="1"/>
    <col min="8975" max="8975" width="5" style="73" customWidth="1"/>
    <col min="8976" max="8976" width="3.28515625" style="73" customWidth="1"/>
    <col min="8977" max="8977" width="4.5703125" style="73" customWidth="1"/>
    <col min="8978" max="8978" width="5.7109375" style="73" customWidth="1"/>
    <col min="8979" max="8979" width="14.5703125" style="73" customWidth="1"/>
    <col min="8980" max="9216" width="9" style="73"/>
    <col min="9217" max="9217" width="2.5703125" style="73" customWidth="1"/>
    <col min="9218" max="9218" width="7.140625" style="73" customWidth="1"/>
    <col min="9219" max="9219" width="6.28515625" style="73" customWidth="1"/>
    <col min="9220" max="9220" width="9.140625" style="73" customWidth="1"/>
    <col min="9221" max="9221" width="4.42578125" style="73" customWidth="1"/>
    <col min="9222" max="9222" width="6.42578125" style="73" customWidth="1"/>
    <col min="9223" max="9223" width="6.85546875" style="73" customWidth="1"/>
    <col min="9224" max="9224" width="6.7109375" style="73" customWidth="1"/>
    <col min="9225" max="9225" width="2.42578125" style="73" customWidth="1"/>
    <col min="9226" max="9226" width="2.85546875" style="73" customWidth="1"/>
    <col min="9227" max="9227" width="11.28515625" style="73" customWidth="1"/>
    <col min="9228" max="9228" width="12.85546875" style="73" customWidth="1"/>
    <col min="9229" max="9229" width="2.7109375" style="73" customWidth="1"/>
    <col min="9230" max="9230" width="3.5703125" style="73" customWidth="1"/>
    <col min="9231" max="9231" width="5" style="73" customWidth="1"/>
    <col min="9232" max="9232" width="3.28515625" style="73" customWidth="1"/>
    <col min="9233" max="9233" width="4.5703125" style="73" customWidth="1"/>
    <col min="9234" max="9234" width="5.7109375" style="73" customWidth="1"/>
    <col min="9235" max="9235" width="14.5703125" style="73" customWidth="1"/>
    <col min="9236" max="9472" width="9" style="73"/>
    <col min="9473" max="9473" width="2.5703125" style="73" customWidth="1"/>
    <col min="9474" max="9474" width="7.140625" style="73" customWidth="1"/>
    <col min="9475" max="9475" width="6.28515625" style="73" customWidth="1"/>
    <col min="9476" max="9476" width="9.140625" style="73" customWidth="1"/>
    <col min="9477" max="9477" width="4.42578125" style="73" customWidth="1"/>
    <col min="9478" max="9478" width="6.42578125" style="73" customWidth="1"/>
    <col min="9479" max="9479" width="6.85546875" style="73" customWidth="1"/>
    <col min="9480" max="9480" width="6.7109375" style="73" customWidth="1"/>
    <col min="9481" max="9481" width="2.42578125" style="73" customWidth="1"/>
    <col min="9482" max="9482" width="2.85546875" style="73" customWidth="1"/>
    <col min="9483" max="9483" width="11.28515625" style="73" customWidth="1"/>
    <col min="9484" max="9484" width="12.85546875" style="73" customWidth="1"/>
    <col min="9485" max="9485" width="2.7109375" style="73" customWidth="1"/>
    <col min="9486" max="9486" width="3.5703125" style="73" customWidth="1"/>
    <col min="9487" max="9487" width="5" style="73" customWidth="1"/>
    <col min="9488" max="9488" width="3.28515625" style="73" customWidth="1"/>
    <col min="9489" max="9489" width="4.5703125" style="73" customWidth="1"/>
    <col min="9490" max="9490" width="5.7109375" style="73" customWidth="1"/>
    <col min="9491" max="9491" width="14.5703125" style="73" customWidth="1"/>
    <col min="9492" max="9728" width="9" style="73"/>
    <col min="9729" max="9729" width="2.5703125" style="73" customWidth="1"/>
    <col min="9730" max="9730" width="7.140625" style="73" customWidth="1"/>
    <col min="9731" max="9731" width="6.28515625" style="73" customWidth="1"/>
    <col min="9732" max="9732" width="9.140625" style="73" customWidth="1"/>
    <col min="9733" max="9733" width="4.42578125" style="73" customWidth="1"/>
    <col min="9734" max="9734" width="6.42578125" style="73" customWidth="1"/>
    <col min="9735" max="9735" width="6.85546875" style="73" customWidth="1"/>
    <col min="9736" max="9736" width="6.7109375" style="73" customWidth="1"/>
    <col min="9737" max="9737" width="2.42578125" style="73" customWidth="1"/>
    <col min="9738" max="9738" width="2.85546875" style="73" customWidth="1"/>
    <col min="9739" max="9739" width="11.28515625" style="73" customWidth="1"/>
    <col min="9740" max="9740" width="12.85546875" style="73" customWidth="1"/>
    <col min="9741" max="9741" width="2.7109375" style="73" customWidth="1"/>
    <col min="9742" max="9742" width="3.5703125" style="73" customWidth="1"/>
    <col min="9743" max="9743" width="5" style="73" customWidth="1"/>
    <col min="9744" max="9744" width="3.28515625" style="73" customWidth="1"/>
    <col min="9745" max="9745" width="4.5703125" style="73" customWidth="1"/>
    <col min="9746" max="9746" width="5.7109375" style="73" customWidth="1"/>
    <col min="9747" max="9747" width="14.5703125" style="73" customWidth="1"/>
    <col min="9748" max="9984" width="9" style="73"/>
    <col min="9985" max="9985" width="2.5703125" style="73" customWidth="1"/>
    <col min="9986" max="9986" width="7.140625" style="73" customWidth="1"/>
    <col min="9987" max="9987" width="6.28515625" style="73" customWidth="1"/>
    <col min="9988" max="9988" width="9.140625" style="73" customWidth="1"/>
    <col min="9989" max="9989" width="4.42578125" style="73" customWidth="1"/>
    <col min="9990" max="9990" width="6.42578125" style="73" customWidth="1"/>
    <col min="9991" max="9991" width="6.85546875" style="73" customWidth="1"/>
    <col min="9992" max="9992" width="6.7109375" style="73" customWidth="1"/>
    <col min="9993" max="9993" width="2.42578125" style="73" customWidth="1"/>
    <col min="9994" max="9994" width="2.85546875" style="73" customWidth="1"/>
    <col min="9995" max="9995" width="11.28515625" style="73" customWidth="1"/>
    <col min="9996" max="9996" width="12.85546875" style="73" customWidth="1"/>
    <col min="9997" max="9997" width="2.7109375" style="73" customWidth="1"/>
    <col min="9998" max="9998" width="3.5703125" style="73" customWidth="1"/>
    <col min="9999" max="9999" width="5" style="73" customWidth="1"/>
    <col min="10000" max="10000" width="3.28515625" style="73" customWidth="1"/>
    <col min="10001" max="10001" width="4.5703125" style="73" customWidth="1"/>
    <col min="10002" max="10002" width="5.7109375" style="73" customWidth="1"/>
    <col min="10003" max="10003" width="14.5703125" style="73" customWidth="1"/>
    <col min="10004" max="10240" width="9" style="73"/>
    <col min="10241" max="10241" width="2.5703125" style="73" customWidth="1"/>
    <col min="10242" max="10242" width="7.140625" style="73" customWidth="1"/>
    <col min="10243" max="10243" width="6.28515625" style="73" customWidth="1"/>
    <col min="10244" max="10244" width="9.140625" style="73" customWidth="1"/>
    <col min="10245" max="10245" width="4.42578125" style="73" customWidth="1"/>
    <col min="10246" max="10246" width="6.42578125" style="73" customWidth="1"/>
    <col min="10247" max="10247" width="6.85546875" style="73" customWidth="1"/>
    <col min="10248" max="10248" width="6.7109375" style="73" customWidth="1"/>
    <col min="10249" max="10249" width="2.42578125" style="73" customWidth="1"/>
    <col min="10250" max="10250" width="2.85546875" style="73" customWidth="1"/>
    <col min="10251" max="10251" width="11.28515625" style="73" customWidth="1"/>
    <col min="10252" max="10252" width="12.85546875" style="73" customWidth="1"/>
    <col min="10253" max="10253" width="2.7109375" style="73" customWidth="1"/>
    <col min="10254" max="10254" width="3.5703125" style="73" customWidth="1"/>
    <col min="10255" max="10255" width="5" style="73" customWidth="1"/>
    <col min="10256" max="10256" width="3.28515625" style="73" customWidth="1"/>
    <col min="10257" max="10257" width="4.5703125" style="73" customWidth="1"/>
    <col min="10258" max="10258" width="5.7109375" style="73" customWidth="1"/>
    <col min="10259" max="10259" width="14.5703125" style="73" customWidth="1"/>
    <col min="10260" max="10496" width="9" style="73"/>
    <col min="10497" max="10497" width="2.5703125" style="73" customWidth="1"/>
    <col min="10498" max="10498" width="7.140625" style="73" customWidth="1"/>
    <col min="10499" max="10499" width="6.28515625" style="73" customWidth="1"/>
    <col min="10500" max="10500" width="9.140625" style="73" customWidth="1"/>
    <col min="10501" max="10501" width="4.42578125" style="73" customWidth="1"/>
    <col min="10502" max="10502" width="6.42578125" style="73" customWidth="1"/>
    <col min="10503" max="10503" width="6.85546875" style="73" customWidth="1"/>
    <col min="10504" max="10504" width="6.7109375" style="73" customWidth="1"/>
    <col min="10505" max="10505" width="2.42578125" style="73" customWidth="1"/>
    <col min="10506" max="10506" width="2.85546875" style="73" customWidth="1"/>
    <col min="10507" max="10507" width="11.28515625" style="73" customWidth="1"/>
    <col min="10508" max="10508" width="12.85546875" style="73" customWidth="1"/>
    <col min="10509" max="10509" width="2.7109375" style="73" customWidth="1"/>
    <col min="10510" max="10510" width="3.5703125" style="73" customWidth="1"/>
    <col min="10511" max="10511" width="5" style="73" customWidth="1"/>
    <col min="10512" max="10512" width="3.28515625" style="73" customWidth="1"/>
    <col min="10513" max="10513" width="4.5703125" style="73" customWidth="1"/>
    <col min="10514" max="10514" width="5.7109375" style="73" customWidth="1"/>
    <col min="10515" max="10515" width="14.5703125" style="73" customWidth="1"/>
    <col min="10516" max="10752" width="9" style="73"/>
    <col min="10753" max="10753" width="2.5703125" style="73" customWidth="1"/>
    <col min="10754" max="10754" width="7.140625" style="73" customWidth="1"/>
    <col min="10755" max="10755" width="6.28515625" style="73" customWidth="1"/>
    <col min="10756" max="10756" width="9.140625" style="73" customWidth="1"/>
    <col min="10757" max="10757" width="4.42578125" style="73" customWidth="1"/>
    <col min="10758" max="10758" width="6.42578125" style="73" customWidth="1"/>
    <col min="10759" max="10759" width="6.85546875" style="73" customWidth="1"/>
    <col min="10760" max="10760" width="6.7109375" style="73" customWidth="1"/>
    <col min="10761" max="10761" width="2.42578125" style="73" customWidth="1"/>
    <col min="10762" max="10762" width="2.85546875" style="73" customWidth="1"/>
    <col min="10763" max="10763" width="11.28515625" style="73" customWidth="1"/>
    <col min="10764" max="10764" width="12.85546875" style="73" customWidth="1"/>
    <col min="10765" max="10765" width="2.7109375" style="73" customWidth="1"/>
    <col min="10766" max="10766" width="3.5703125" style="73" customWidth="1"/>
    <col min="10767" max="10767" width="5" style="73" customWidth="1"/>
    <col min="10768" max="10768" width="3.28515625" style="73" customWidth="1"/>
    <col min="10769" max="10769" width="4.5703125" style="73" customWidth="1"/>
    <col min="10770" max="10770" width="5.7109375" style="73" customWidth="1"/>
    <col min="10771" max="10771" width="14.5703125" style="73" customWidth="1"/>
    <col min="10772" max="11008" width="9" style="73"/>
    <col min="11009" max="11009" width="2.5703125" style="73" customWidth="1"/>
    <col min="11010" max="11010" width="7.140625" style="73" customWidth="1"/>
    <col min="11011" max="11011" width="6.28515625" style="73" customWidth="1"/>
    <col min="11012" max="11012" width="9.140625" style="73" customWidth="1"/>
    <col min="11013" max="11013" width="4.42578125" style="73" customWidth="1"/>
    <col min="11014" max="11014" width="6.42578125" style="73" customWidth="1"/>
    <col min="11015" max="11015" width="6.85546875" style="73" customWidth="1"/>
    <col min="11016" max="11016" width="6.7109375" style="73" customWidth="1"/>
    <col min="11017" max="11017" width="2.42578125" style="73" customWidth="1"/>
    <col min="11018" max="11018" width="2.85546875" style="73" customWidth="1"/>
    <col min="11019" max="11019" width="11.28515625" style="73" customWidth="1"/>
    <col min="11020" max="11020" width="12.85546875" style="73" customWidth="1"/>
    <col min="11021" max="11021" width="2.7109375" style="73" customWidth="1"/>
    <col min="11022" max="11022" width="3.5703125" style="73" customWidth="1"/>
    <col min="11023" max="11023" width="5" style="73" customWidth="1"/>
    <col min="11024" max="11024" width="3.28515625" style="73" customWidth="1"/>
    <col min="11025" max="11025" width="4.5703125" style="73" customWidth="1"/>
    <col min="11026" max="11026" width="5.7109375" style="73" customWidth="1"/>
    <col min="11027" max="11027" width="14.5703125" style="73" customWidth="1"/>
    <col min="11028" max="11264" width="9" style="73"/>
    <col min="11265" max="11265" width="2.5703125" style="73" customWidth="1"/>
    <col min="11266" max="11266" width="7.140625" style="73" customWidth="1"/>
    <col min="11267" max="11267" width="6.28515625" style="73" customWidth="1"/>
    <col min="11268" max="11268" width="9.140625" style="73" customWidth="1"/>
    <col min="11269" max="11269" width="4.42578125" style="73" customWidth="1"/>
    <col min="11270" max="11270" width="6.42578125" style="73" customWidth="1"/>
    <col min="11271" max="11271" width="6.85546875" style="73" customWidth="1"/>
    <col min="11272" max="11272" width="6.7109375" style="73" customWidth="1"/>
    <col min="11273" max="11273" width="2.42578125" style="73" customWidth="1"/>
    <col min="11274" max="11274" width="2.85546875" style="73" customWidth="1"/>
    <col min="11275" max="11275" width="11.28515625" style="73" customWidth="1"/>
    <col min="11276" max="11276" width="12.85546875" style="73" customWidth="1"/>
    <col min="11277" max="11277" width="2.7109375" style="73" customWidth="1"/>
    <col min="11278" max="11278" width="3.5703125" style="73" customWidth="1"/>
    <col min="11279" max="11279" width="5" style="73" customWidth="1"/>
    <col min="11280" max="11280" width="3.28515625" style="73" customWidth="1"/>
    <col min="11281" max="11281" width="4.5703125" style="73" customWidth="1"/>
    <col min="11282" max="11282" width="5.7109375" style="73" customWidth="1"/>
    <col min="11283" max="11283" width="14.5703125" style="73" customWidth="1"/>
    <col min="11284" max="11520" width="9" style="73"/>
    <col min="11521" max="11521" width="2.5703125" style="73" customWidth="1"/>
    <col min="11522" max="11522" width="7.140625" style="73" customWidth="1"/>
    <col min="11523" max="11523" width="6.28515625" style="73" customWidth="1"/>
    <col min="11524" max="11524" width="9.140625" style="73" customWidth="1"/>
    <col min="11525" max="11525" width="4.42578125" style="73" customWidth="1"/>
    <col min="11526" max="11526" width="6.42578125" style="73" customWidth="1"/>
    <col min="11527" max="11527" width="6.85546875" style="73" customWidth="1"/>
    <col min="11528" max="11528" width="6.7109375" style="73" customWidth="1"/>
    <col min="11529" max="11529" width="2.42578125" style="73" customWidth="1"/>
    <col min="11530" max="11530" width="2.85546875" style="73" customWidth="1"/>
    <col min="11531" max="11531" width="11.28515625" style="73" customWidth="1"/>
    <col min="11532" max="11532" width="12.85546875" style="73" customWidth="1"/>
    <col min="11533" max="11533" width="2.7109375" style="73" customWidth="1"/>
    <col min="11534" max="11534" width="3.5703125" style="73" customWidth="1"/>
    <col min="11535" max="11535" width="5" style="73" customWidth="1"/>
    <col min="11536" max="11536" width="3.28515625" style="73" customWidth="1"/>
    <col min="11537" max="11537" width="4.5703125" style="73" customWidth="1"/>
    <col min="11538" max="11538" width="5.7109375" style="73" customWidth="1"/>
    <col min="11539" max="11539" width="14.5703125" style="73" customWidth="1"/>
    <col min="11540" max="11776" width="9" style="73"/>
    <col min="11777" max="11777" width="2.5703125" style="73" customWidth="1"/>
    <col min="11778" max="11778" width="7.140625" style="73" customWidth="1"/>
    <col min="11779" max="11779" width="6.28515625" style="73" customWidth="1"/>
    <col min="11780" max="11780" width="9.140625" style="73" customWidth="1"/>
    <col min="11781" max="11781" width="4.42578125" style="73" customWidth="1"/>
    <col min="11782" max="11782" width="6.42578125" style="73" customWidth="1"/>
    <col min="11783" max="11783" width="6.85546875" style="73" customWidth="1"/>
    <col min="11784" max="11784" width="6.7109375" style="73" customWidth="1"/>
    <col min="11785" max="11785" width="2.42578125" style="73" customWidth="1"/>
    <col min="11786" max="11786" width="2.85546875" style="73" customWidth="1"/>
    <col min="11787" max="11787" width="11.28515625" style="73" customWidth="1"/>
    <col min="11788" max="11788" width="12.85546875" style="73" customWidth="1"/>
    <col min="11789" max="11789" width="2.7109375" style="73" customWidth="1"/>
    <col min="11790" max="11790" width="3.5703125" style="73" customWidth="1"/>
    <col min="11791" max="11791" width="5" style="73" customWidth="1"/>
    <col min="11792" max="11792" width="3.28515625" style="73" customWidth="1"/>
    <col min="11793" max="11793" width="4.5703125" style="73" customWidth="1"/>
    <col min="11794" max="11794" width="5.7109375" style="73" customWidth="1"/>
    <col min="11795" max="11795" width="14.5703125" style="73" customWidth="1"/>
    <col min="11796" max="12032" width="9" style="73"/>
    <col min="12033" max="12033" width="2.5703125" style="73" customWidth="1"/>
    <col min="12034" max="12034" width="7.140625" style="73" customWidth="1"/>
    <col min="12035" max="12035" width="6.28515625" style="73" customWidth="1"/>
    <col min="12036" max="12036" width="9.140625" style="73" customWidth="1"/>
    <col min="12037" max="12037" width="4.42578125" style="73" customWidth="1"/>
    <col min="12038" max="12038" width="6.42578125" style="73" customWidth="1"/>
    <col min="12039" max="12039" width="6.85546875" style="73" customWidth="1"/>
    <col min="12040" max="12040" width="6.7109375" style="73" customWidth="1"/>
    <col min="12041" max="12041" width="2.42578125" style="73" customWidth="1"/>
    <col min="12042" max="12042" width="2.85546875" style="73" customWidth="1"/>
    <col min="12043" max="12043" width="11.28515625" style="73" customWidth="1"/>
    <col min="12044" max="12044" width="12.85546875" style="73" customWidth="1"/>
    <col min="12045" max="12045" width="2.7109375" style="73" customWidth="1"/>
    <col min="12046" max="12046" width="3.5703125" style="73" customWidth="1"/>
    <col min="12047" max="12047" width="5" style="73" customWidth="1"/>
    <col min="12048" max="12048" width="3.28515625" style="73" customWidth="1"/>
    <col min="12049" max="12049" width="4.5703125" style="73" customWidth="1"/>
    <col min="12050" max="12050" width="5.7109375" style="73" customWidth="1"/>
    <col min="12051" max="12051" width="14.5703125" style="73" customWidth="1"/>
    <col min="12052" max="12288" width="9" style="73"/>
    <col min="12289" max="12289" width="2.5703125" style="73" customWidth="1"/>
    <col min="12290" max="12290" width="7.140625" style="73" customWidth="1"/>
    <col min="12291" max="12291" width="6.28515625" style="73" customWidth="1"/>
    <col min="12292" max="12292" width="9.140625" style="73" customWidth="1"/>
    <col min="12293" max="12293" width="4.42578125" style="73" customWidth="1"/>
    <col min="12294" max="12294" width="6.42578125" style="73" customWidth="1"/>
    <col min="12295" max="12295" width="6.85546875" style="73" customWidth="1"/>
    <col min="12296" max="12296" width="6.7109375" style="73" customWidth="1"/>
    <col min="12297" max="12297" width="2.42578125" style="73" customWidth="1"/>
    <col min="12298" max="12298" width="2.85546875" style="73" customWidth="1"/>
    <col min="12299" max="12299" width="11.28515625" style="73" customWidth="1"/>
    <col min="12300" max="12300" width="12.85546875" style="73" customWidth="1"/>
    <col min="12301" max="12301" width="2.7109375" style="73" customWidth="1"/>
    <col min="12302" max="12302" width="3.5703125" style="73" customWidth="1"/>
    <col min="12303" max="12303" width="5" style="73" customWidth="1"/>
    <col min="12304" max="12304" width="3.28515625" style="73" customWidth="1"/>
    <col min="12305" max="12305" width="4.5703125" style="73" customWidth="1"/>
    <col min="12306" max="12306" width="5.7109375" style="73" customWidth="1"/>
    <col min="12307" max="12307" width="14.5703125" style="73" customWidth="1"/>
    <col min="12308" max="12544" width="9" style="73"/>
    <col min="12545" max="12545" width="2.5703125" style="73" customWidth="1"/>
    <col min="12546" max="12546" width="7.140625" style="73" customWidth="1"/>
    <col min="12547" max="12547" width="6.28515625" style="73" customWidth="1"/>
    <col min="12548" max="12548" width="9.140625" style="73" customWidth="1"/>
    <col min="12549" max="12549" width="4.42578125" style="73" customWidth="1"/>
    <col min="12550" max="12550" width="6.42578125" style="73" customWidth="1"/>
    <col min="12551" max="12551" width="6.85546875" style="73" customWidth="1"/>
    <col min="12552" max="12552" width="6.7109375" style="73" customWidth="1"/>
    <col min="12553" max="12553" width="2.42578125" style="73" customWidth="1"/>
    <col min="12554" max="12554" width="2.85546875" style="73" customWidth="1"/>
    <col min="12555" max="12555" width="11.28515625" style="73" customWidth="1"/>
    <col min="12556" max="12556" width="12.85546875" style="73" customWidth="1"/>
    <col min="12557" max="12557" width="2.7109375" style="73" customWidth="1"/>
    <col min="12558" max="12558" width="3.5703125" style="73" customWidth="1"/>
    <col min="12559" max="12559" width="5" style="73" customWidth="1"/>
    <col min="12560" max="12560" width="3.28515625" style="73" customWidth="1"/>
    <col min="12561" max="12561" width="4.5703125" style="73" customWidth="1"/>
    <col min="12562" max="12562" width="5.7109375" style="73" customWidth="1"/>
    <col min="12563" max="12563" width="14.5703125" style="73" customWidth="1"/>
    <col min="12564" max="12800" width="9" style="73"/>
    <col min="12801" max="12801" width="2.5703125" style="73" customWidth="1"/>
    <col min="12802" max="12802" width="7.140625" style="73" customWidth="1"/>
    <col min="12803" max="12803" width="6.28515625" style="73" customWidth="1"/>
    <col min="12804" max="12804" width="9.140625" style="73" customWidth="1"/>
    <col min="12805" max="12805" width="4.42578125" style="73" customWidth="1"/>
    <col min="12806" max="12806" width="6.42578125" style="73" customWidth="1"/>
    <col min="12807" max="12807" width="6.85546875" style="73" customWidth="1"/>
    <col min="12808" max="12808" width="6.7109375" style="73" customWidth="1"/>
    <col min="12809" max="12809" width="2.42578125" style="73" customWidth="1"/>
    <col min="12810" max="12810" width="2.85546875" style="73" customWidth="1"/>
    <col min="12811" max="12811" width="11.28515625" style="73" customWidth="1"/>
    <col min="12812" max="12812" width="12.85546875" style="73" customWidth="1"/>
    <col min="12813" max="12813" width="2.7109375" style="73" customWidth="1"/>
    <col min="12814" max="12814" width="3.5703125" style="73" customWidth="1"/>
    <col min="12815" max="12815" width="5" style="73" customWidth="1"/>
    <col min="12816" max="12816" width="3.28515625" style="73" customWidth="1"/>
    <col min="12817" max="12817" width="4.5703125" style="73" customWidth="1"/>
    <col min="12818" max="12818" width="5.7109375" style="73" customWidth="1"/>
    <col min="12819" max="12819" width="14.5703125" style="73" customWidth="1"/>
    <col min="12820" max="13056" width="9" style="73"/>
    <col min="13057" max="13057" width="2.5703125" style="73" customWidth="1"/>
    <col min="13058" max="13058" width="7.140625" style="73" customWidth="1"/>
    <col min="13059" max="13059" width="6.28515625" style="73" customWidth="1"/>
    <col min="13060" max="13060" width="9.140625" style="73" customWidth="1"/>
    <col min="13061" max="13061" width="4.42578125" style="73" customWidth="1"/>
    <col min="13062" max="13062" width="6.42578125" style="73" customWidth="1"/>
    <col min="13063" max="13063" width="6.85546875" style="73" customWidth="1"/>
    <col min="13064" max="13064" width="6.7109375" style="73" customWidth="1"/>
    <col min="13065" max="13065" width="2.42578125" style="73" customWidth="1"/>
    <col min="13066" max="13066" width="2.85546875" style="73" customWidth="1"/>
    <col min="13067" max="13067" width="11.28515625" style="73" customWidth="1"/>
    <col min="13068" max="13068" width="12.85546875" style="73" customWidth="1"/>
    <col min="13069" max="13069" width="2.7109375" style="73" customWidth="1"/>
    <col min="13070" max="13070" width="3.5703125" style="73" customWidth="1"/>
    <col min="13071" max="13071" width="5" style="73" customWidth="1"/>
    <col min="13072" max="13072" width="3.28515625" style="73" customWidth="1"/>
    <col min="13073" max="13073" width="4.5703125" style="73" customWidth="1"/>
    <col min="13074" max="13074" width="5.7109375" style="73" customWidth="1"/>
    <col min="13075" max="13075" width="14.5703125" style="73" customWidth="1"/>
    <col min="13076" max="13312" width="9" style="73"/>
    <col min="13313" max="13313" width="2.5703125" style="73" customWidth="1"/>
    <col min="13314" max="13314" width="7.140625" style="73" customWidth="1"/>
    <col min="13315" max="13315" width="6.28515625" style="73" customWidth="1"/>
    <col min="13316" max="13316" width="9.140625" style="73" customWidth="1"/>
    <col min="13317" max="13317" width="4.42578125" style="73" customWidth="1"/>
    <col min="13318" max="13318" width="6.42578125" style="73" customWidth="1"/>
    <col min="13319" max="13319" width="6.85546875" style="73" customWidth="1"/>
    <col min="13320" max="13320" width="6.7109375" style="73" customWidth="1"/>
    <col min="13321" max="13321" width="2.42578125" style="73" customWidth="1"/>
    <col min="13322" max="13322" width="2.85546875" style="73" customWidth="1"/>
    <col min="13323" max="13323" width="11.28515625" style="73" customWidth="1"/>
    <col min="13324" max="13324" width="12.85546875" style="73" customWidth="1"/>
    <col min="13325" max="13325" width="2.7109375" style="73" customWidth="1"/>
    <col min="13326" max="13326" width="3.5703125" style="73" customWidth="1"/>
    <col min="13327" max="13327" width="5" style="73" customWidth="1"/>
    <col min="13328" max="13328" width="3.28515625" style="73" customWidth="1"/>
    <col min="13329" max="13329" width="4.5703125" style="73" customWidth="1"/>
    <col min="13330" max="13330" width="5.7109375" style="73" customWidth="1"/>
    <col min="13331" max="13331" width="14.5703125" style="73" customWidth="1"/>
    <col min="13332" max="13568" width="9" style="73"/>
    <col min="13569" max="13569" width="2.5703125" style="73" customWidth="1"/>
    <col min="13570" max="13570" width="7.140625" style="73" customWidth="1"/>
    <col min="13571" max="13571" width="6.28515625" style="73" customWidth="1"/>
    <col min="13572" max="13572" width="9.140625" style="73" customWidth="1"/>
    <col min="13573" max="13573" width="4.42578125" style="73" customWidth="1"/>
    <col min="13574" max="13574" width="6.42578125" style="73" customWidth="1"/>
    <col min="13575" max="13575" width="6.85546875" style="73" customWidth="1"/>
    <col min="13576" max="13576" width="6.7109375" style="73" customWidth="1"/>
    <col min="13577" max="13577" width="2.42578125" style="73" customWidth="1"/>
    <col min="13578" max="13578" width="2.85546875" style="73" customWidth="1"/>
    <col min="13579" max="13579" width="11.28515625" style="73" customWidth="1"/>
    <col min="13580" max="13580" width="12.85546875" style="73" customWidth="1"/>
    <col min="13581" max="13581" width="2.7109375" style="73" customWidth="1"/>
    <col min="13582" max="13582" width="3.5703125" style="73" customWidth="1"/>
    <col min="13583" max="13583" width="5" style="73" customWidth="1"/>
    <col min="13584" max="13584" width="3.28515625" style="73" customWidth="1"/>
    <col min="13585" max="13585" width="4.5703125" style="73" customWidth="1"/>
    <col min="13586" max="13586" width="5.7109375" style="73" customWidth="1"/>
    <col min="13587" max="13587" width="14.5703125" style="73" customWidth="1"/>
    <col min="13588" max="13824" width="9" style="73"/>
    <col min="13825" max="13825" width="2.5703125" style="73" customWidth="1"/>
    <col min="13826" max="13826" width="7.140625" style="73" customWidth="1"/>
    <col min="13827" max="13827" width="6.28515625" style="73" customWidth="1"/>
    <col min="13828" max="13828" width="9.140625" style="73" customWidth="1"/>
    <col min="13829" max="13829" width="4.42578125" style="73" customWidth="1"/>
    <col min="13830" max="13830" width="6.42578125" style="73" customWidth="1"/>
    <col min="13831" max="13831" width="6.85546875" style="73" customWidth="1"/>
    <col min="13832" max="13832" width="6.7109375" style="73" customWidth="1"/>
    <col min="13833" max="13833" width="2.42578125" style="73" customWidth="1"/>
    <col min="13834" max="13834" width="2.85546875" style="73" customWidth="1"/>
    <col min="13835" max="13835" width="11.28515625" style="73" customWidth="1"/>
    <col min="13836" max="13836" width="12.85546875" style="73" customWidth="1"/>
    <col min="13837" max="13837" width="2.7109375" style="73" customWidth="1"/>
    <col min="13838" max="13838" width="3.5703125" style="73" customWidth="1"/>
    <col min="13839" max="13839" width="5" style="73" customWidth="1"/>
    <col min="13840" max="13840" width="3.28515625" style="73" customWidth="1"/>
    <col min="13841" max="13841" width="4.5703125" style="73" customWidth="1"/>
    <col min="13842" max="13842" width="5.7109375" style="73" customWidth="1"/>
    <col min="13843" max="13843" width="14.5703125" style="73" customWidth="1"/>
    <col min="13844" max="14080" width="9" style="73"/>
    <col min="14081" max="14081" width="2.5703125" style="73" customWidth="1"/>
    <col min="14082" max="14082" width="7.140625" style="73" customWidth="1"/>
    <col min="14083" max="14083" width="6.28515625" style="73" customWidth="1"/>
    <col min="14084" max="14084" width="9.140625" style="73" customWidth="1"/>
    <col min="14085" max="14085" width="4.42578125" style="73" customWidth="1"/>
    <col min="14086" max="14086" width="6.42578125" style="73" customWidth="1"/>
    <col min="14087" max="14087" width="6.85546875" style="73" customWidth="1"/>
    <col min="14088" max="14088" width="6.7109375" style="73" customWidth="1"/>
    <col min="14089" max="14089" width="2.42578125" style="73" customWidth="1"/>
    <col min="14090" max="14090" width="2.85546875" style="73" customWidth="1"/>
    <col min="14091" max="14091" width="11.28515625" style="73" customWidth="1"/>
    <col min="14092" max="14092" width="12.85546875" style="73" customWidth="1"/>
    <col min="14093" max="14093" width="2.7109375" style="73" customWidth="1"/>
    <col min="14094" max="14094" width="3.5703125" style="73" customWidth="1"/>
    <col min="14095" max="14095" width="5" style="73" customWidth="1"/>
    <col min="14096" max="14096" width="3.28515625" style="73" customWidth="1"/>
    <col min="14097" max="14097" width="4.5703125" style="73" customWidth="1"/>
    <col min="14098" max="14098" width="5.7109375" style="73" customWidth="1"/>
    <col min="14099" max="14099" width="14.5703125" style="73" customWidth="1"/>
    <col min="14100" max="14336" width="9" style="73"/>
    <col min="14337" max="14337" width="2.5703125" style="73" customWidth="1"/>
    <col min="14338" max="14338" width="7.140625" style="73" customWidth="1"/>
    <col min="14339" max="14339" width="6.28515625" style="73" customWidth="1"/>
    <col min="14340" max="14340" width="9.140625" style="73" customWidth="1"/>
    <col min="14341" max="14341" width="4.42578125" style="73" customWidth="1"/>
    <col min="14342" max="14342" width="6.42578125" style="73" customWidth="1"/>
    <col min="14343" max="14343" width="6.85546875" style="73" customWidth="1"/>
    <col min="14344" max="14344" width="6.7109375" style="73" customWidth="1"/>
    <col min="14345" max="14345" width="2.42578125" style="73" customWidth="1"/>
    <col min="14346" max="14346" width="2.85546875" style="73" customWidth="1"/>
    <col min="14347" max="14347" width="11.28515625" style="73" customWidth="1"/>
    <col min="14348" max="14348" width="12.85546875" style="73" customWidth="1"/>
    <col min="14349" max="14349" width="2.7109375" style="73" customWidth="1"/>
    <col min="14350" max="14350" width="3.5703125" style="73" customWidth="1"/>
    <col min="14351" max="14351" width="5" style="73" customWidth="1"/>
    <col min="14352" max="14352" width="3.28515625" style="73" customWidth="1"/>
    <col min="14353" max="14353" width="4.5703125" style="73" customWidth="1"/>
    <col min="14354" max="14354" width="5.7109375" style="73" customWidth="1"/>
    <col min="14355" max="14355" width="14.5703125" style="73" customWidth="1"/>
    <col min="14356" max="14592" width="9" style="73"/>
    <col min="14593" max="14593" width="2.5703125" style="73" customWidth="1"/>
    <col min="14594" max="14594" width="7.140625" style="73" customWidth="1"/>
    <col min="14595" max="14595" width="6.28515625" style="73" customWidth="1"/>
    <col min="14596" max="14596" width="9.140625" style="73" customWidth="1"/>
    <col min="14597" max="14597" width="4.42578125" style="73" customWidth="1"/>
    <col min="14598" max="14598" width="6.42578125" style="73" customWidth="1"/>
    <col min="14599" max="14599" width="6.85546875" style="73" customWidth="1"/>
    <col min="14600" max="14600" width="6.7109375" style="73" customWidth="1"/>
    <col min="14601" max="14601" width="2.42578125" style="73" customWidth="1"/>
    <col min="14602" max="14602" width="2.85546875" style="73" customWidth="1"/>
    <col min="14603" max="14603" width="11.28515625" style="73" customWidth="1"/>
    <col min="14604" max="14604" width="12.85546875" style="73" customWidth="1"/>
    <col min="14605" max="14605" width="2.7109375" style="73" customWidth="1"/>
    <col min="14606" max="14606" width="3.5703125" style="73" customWidth="1"/>
    <col min="14607" max="14607" width="5" style="73" customWidth="1"/>
    <col min="14608" max="14608" width="3.28515625" style="73" customWidth="1"/>
    <col min="14609" max="14609" width="4.5703125" style="73" customWidth="1"/>
    <col min="14610" max="14610" width="5.7109375" style="73" customWidth="1"/>
    <col min="14611" max="14611" width="14.5703125" style="73" customWidth="1"/>
    <col min="14612" max="14848" width="9" style="73"/>
    <col min="14849" max="14849" width="2.5703125" style="73" customWidth="1"/>
    <col min="14850" max="14850" width="7.140625" style="73" customWidth="1"/>
    <col min="14851" max="14851" width="6.28515625" style="73" customWidth="1"/>
    <col min="14852" max="14852" width="9.140625" style="73" customWidth="1"/>
    <col min="14853" max="14853" width="4.42578125" style="73" customWidth="1"/>
    <col min="14854" max="14854" width="6.42578125" style="73" customWidth="1"/>
    <col min="14855" max="14855" width="6.85546875" style="73" customWidth="1"/>
    <col min="14856" max="14856" width="6.7109375" style="73" customWidth="1"/>
    <col min="14857" max="14857" width="2.42578125" style="73" customWidth="1"/>
    <col min="14858" max="14858" width="2.85546875" style="73" customWidth="1"/>
    <col min="14859" max="14859" width="11.28515625" style="73" customWidth="1"/>
    <col min="14860" max="14860" width="12.85546875" style="73" customWidth="1"/>
    <col min="14861" max="14861" width="2.7109375" style="73" customWidth="1"/>
    <col min="14862" max="14862" width="3.5703125" style="73" customWidth="1"/>
    <col min="14863" max="14863" width="5" style="73" customWidth="1"/>
    <col min="14864" max="14864" width="3.28515625" style="73" customWidth="1"/>
    <col min="14865" max="14865" width="4.5703125" style="73" customWidth="1"/>
    <col min="14866" max="14866" width="5.7109375" style="73" customWidth="1"/>
    <col min="14867" max="14867" width="14.5703125" style="73" customWidth="1"/>
    <col min="14868" max="15104" width="9" style="73"/>
    <col min="15105" max="15105" width="2.5703125" style="73" customWidth="1"/>
    <col min="15106" max="15106" width="7.140625" style="73" customWidth="1"/>
    <col min="15107" max="15107" width="6.28515625" style="73" customWidth="1"/>
    <col min="15108" max="15108" width="9.140625" style="73" customWidth="1"/>
    <col min="15109" max="15109" width="4.42578125" style="73" customWidth="1"/>
    <col min="15110" max="15110" width="6.42578125" style="73" customWidth="1"/>
    <col min="15111" max="15111" width="6.85546875" style="73" customWidth="1"/>
    <col min="15112" max="15112" width="6.7109375" style="73" customWidth="1"/>
    <col min="15113" max="15113" width="2.42578125" style="73" customWidth="1"/>
    <col min="15114" max="15114" width="2.85546875" style="73" customWidth="1"/>
    <col min="15115" max="15115" width="11.28515625" style="73" customWidth="1"/>
    <col min="15116" max="15116" width="12.85546875" style="73" customWidth="1"/>
    <col min="15117" max="15117" width="2.7109375" style="73" customWidth="1"/>
    <col min="15118" max="15118" width="3.5703125" style="73" customWidth="1"/>
    <col min="15119" max="15119" width="5" style="73" customWidth="1"/>
    <col min="15120" max="15120" width="3.28515625" style="73" customWidth="1"/>
    <col min="15121" max="15121" width="4.5703125" style="73" customWidth="1"/>
    <col min="15122" max="15122" width="5.7109375" style="73" customWidth="1"/>
    <col min="15123" max="15123" width="14.5703125" style="73" customWidth="1"/>
    <col min="15124" max="15360" width="9" style="73"/>
    <col min="15361" max="15361" width="2.5703125" style="73" customWidth="1"/>
    <col min="15362" max="15362" width="7.140625" style="73" customWidth="1"/>
    <col min="15363" max="15363" width="6.28515625" style="73" customWidth="1"/>
    <col min="15364" max="15364" width="9.140625" style="73" customWidth="1"/>
    <col min="15365" max="15365" width="4.42578125" style="73" customWidth="1"/>
    <col min="15366" max="15366" width="6.42578125" style="73" customWidth="1"/>
    <col min="15367" max="15367" width="6.85546875" style="73" customWidth="1"/>
    <col min="15368" max="15368" width="6.7109375" style="73" customWidth="1"/>
    <col min="15369" max="15369" width="2.42578125" style="73" customWidth="1"/>
    <col min="15370" max="15370" width="2.85546875" style="73" customWidth="1"/>
    <col min="15371" max="15371" width="11.28515625" style="73" customWidth="1"/>
    <col min="15372" max="15372" width="12.85546875" style="73" customWidth="1"/>
    <col min="15373" max="15373" width="2.7109375" style="73" customWidth="1"/>
    <col min="15374" max="15374" width="3.5703125" style="73" customWidth="1"/>
    <col min="15375" max="15375" width="5" style="73" customWidth="1"/>
    <col min="15376" max="15376" width="3.28515625" style="73" customWidth="1"/>
    <col min="15377" max="15377" width="4.5703125" style="73" customWidth="1"/>
    <col min="15378" max="15378" width="5.7109375" style="73" customWidth="1"/>
    <col min="15379" max="15379" width="14.5703125" style="73" customWidth="1"/>
    <col min="15380" max="15616" width="9" style="73"/>
    <col min="15617" max="15617" width="2.5703125" style="73" customWidth="1"/>
    <col min="15618" max="15618" width="7.140625" style="73" customWidth="1"/>
    <col min="15619" max="15619" width="6.28515625" style="73" customWidth="1"/>
    <col min="15620" max="15620" width="9.140625" style="73" customWidth="1"/>
    <col min="15621" max="15621" width="4.42578125" style="73" customWidth="1"/>
    <col min="15622" max="15622" width="6.42578125" style="73" customWidth="1"/>
    <col min="15623" max="15623" width="6.85546875" style="73" customWidth="1"/>
    <col min="15624" max="15624" width="6.7109375" style="73" customWidth="1"/>
    <col min="15625" max="15625" width="2.42578125" style="73" customWidth="1"/>
    <col min="15626" max="15626" width="2.85546875" style="73" customWidth="1"/>
    <col min="15627" max="15627" width="11.28515625" style="73" customWidth="1"/>
    <col min="15628" max="15628" width="12.85546875" style="73" customWidth="1"/>
    <col min="15629" max="15629" width="2.7109375" style="73" customWidth="1"/>
    <col min="15630" max="15630" width="3.5703125" style="73" customWidth="1"/>
    <col min="15631" max="15631" width="5" style="73" customWidth="1"/>
    <col min="15632" max="15632" width="3.28515625" style="73" customWidth="1"/>
    <col min="15633" max="15633" width="4.5703125" style="73" customWidth="1"/>
    <col min="15634" max="15634" width="5.7109375" style="73" customWidth="1"/>
    <col min="15635" max="15635" width="14.5703125" style="73" customWidth="1"/>
    <col min="15636" max="15872" width="9" style="73"/>
    <col min="15873" max="15873" width="2.5703125" style="73" customWidth="1"/>
    <col min="15874" max="15874" width="7.140625" style="73" customWidth="1"/>
    <col min="15875" max="15875" width="6.28515625" style="73" customWidth="1"/>
    <col min="15876" max="15876" width="9.140625" style="73" customWidth="1"/>
    <col min="15877" max="15877" width="4.42578125" style="73" customWidth="1"/>
    <col min="15878" max="15878" width="6.42578125" style="73" customWidth="1"/>
    <col min="15879" max="15879" width="6.85546875" style="73" customWidth="1"/>
    <col min="15880" max="15880" width="6.7109375" style="73" customWidth="1"/>
    <col min="15881" max="15881" width="2.42578125" style="73" customWidth="1"/>
    <col min="15882" max="15882" width="2.85546875" style="73" customWidth="1"/>
    <col min="15883" max="15883" width="11.28515625" style="73" customWidth="1"/>
    <col min="15884" max="15884" width="12.85546875" style="73" customWidth="1"/>
    <col min="15885" max="15885" width="2.7109375" style="73" customWidth="1"/>
    <col min="15886" max="15886" width="3.5703125" style="73" customWidth="1"/>
    <col min="15887" max="15887" width="5" style="73" customWidth="1"/>
    <col min="15888" max="15888" width="3.28515625" style="73" customWidth="1"/>
    <col min="15889" max="15889" width="4.5703125" style="73" customWidth="1"/>
    <col min="15890" max="15890" width="5.7109375" style="73" customWidth="1"/>
    <col min="15891" max="15891" width="14.5703125" style="73" customWidth="1"/>
    <col min="15892" max="16128" width="9" style="73"/>
    <col min="16129" max="16129" width="2.5703125" style="73" customWidth="1"/>
    <col min="16130" max="16130" width="7.140625" style="73" customWidth="1"/>
    <col min="16131" max="16131" width="6.28515625" style="73" customWidth="1"/>
    <col min="16132" max="16132" width="9.140625" style="73" customWidth="1"/>
    <col min="16133" max="16133" width="4.42578125" style="73" customWidth="1"/>
    <col min="16134" max="16134" width="6.42578125" style="73" customWidth="1"/>
    <col min="16135" max="16135" width="6.85546875" style="73" customWidth="1"/>
    <col min="16136" max="16136" width="6.7109375" style="73" customWidth="1"/>
    <col min="16137" max="16137" width="2.42578125" style="73" customWidth="1"/>
    <col min="16138" max="16138" width="2.85546875" style="73" customWidth="1"/>
    <col min="16139" max="16139" width="11.28515625" style="73" customWidth="1"/>
    <col min="16140" max="16140" width="12.85546875" style="73" customWidth="1"/>
    <col min="16141" max="16141" width="2.7109375" style="73" customWidth="1"/>
    <col min="16142" max="16142" width="3.5703125" style="73" customWidth="1"/>
    <col min="16143" max="16143" width="5" style="73" customWidth="1"/>
    <col min="16144" max="16144" width="3.28515625" style="73" customWidth="1"/>
    <col min="16145" max="16145" width="4.5703125" style="73" customWidth="1"/>
    <col min="16146" max="16146" width="5.7109375" style="73" customWidth="1"/>
    <col min="16147" max="16147" width="14.5703125" style="73" customWidth="1"/>
    <col min="16148" max="16384" width="9" style="73"/>
  </cols>
  <sheetData>
    <row r="1" spans="1:19" ht="12" customHeight="1">
      <c r="D1" s="191"/>
    </row>
    <row r="2" spans="1:19" ht="19.5" customHeight="1">
      <c r="D2" s="191"/>
      <c r="G2" s="74" t="s">
        <v>235</v>
      </c>
    </row>
    <row r="3" spans="1:19" ht="12" customHeight="1" thickBot="1">
      <c r="D3" s="191"/>
    </row>
    <row r="4" spans="1:19" ht="10.5" customHeight="1" thickBot="1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1:19" ht="21.75" customHeight="1">
      <c r="A5" s="78"/>
      <c r="B5" s="79" t="s">
        <v>236</v>
      </c>
      <c r="D5" s="192" t="s">
        <v>319</v>
      </c>
      <c r="E5" s="193"/>
      <c r="F5" s="193"/>
      <c r="G5" s="193"/>
      <c r="H5" s="193"/>
      <c r="I5" s="76"/>
      <c r="J5" s="77"/>
      <c r="L5" s="79" t="s">
        <v>237</v>
      </c>
      <c r="M5" s="194"/>
      <c r="N5" s="195"/>
      <c r="O5" s="195"/>
      <c r="P5" s="195"/>
      <c r="Q5" s="195"/>
      <c r="R5" s="196"/>
      <c r="S5" s="80"/>
    </row>
    <row r="6" spans="1:19" ht="21.75" customHeight="1">
      <c r="A6" s="78"/>
      <c r="B6" s="79" t="s">
        <v>0</v>
      </c>
      <c r="D6" s="197" t="s">
        <v>98</v>
      </c>
      <c r="E6" s="198"/>
      <c r="F6" s="198"/>
      <c r="G6" s="198"/>
      <c r="H6" s="198"/>
      <c r="J6" s="80"/>
      <c r="L6" s="79" t="s">
        <v>238</v>
      </c>
      <c r="M6" s="199"/>
      <c r="N6" s="200"/>
      <c r="O6" s="200"/>
      <c r="P6" s="200"/>
      <c r="Q6" s="200"/>
      <c r="R6" s="201"/>
      <c r="S6" s="80"/>
    </row>
    <row r="7" spans="1:19" ht="21.75" customHeight="1" thickBot="1">
      <c r="A7" s="81"/>
      <c r="B7" s="79"/>
      <c r="C7" s="82"/>
      <c r="D7" s="186" t="s">
        <v>239</v>
      </c>
      <c r="E7" s="187"/>
      <c r="F7" s="187"/>
      <c r="G7" s="187"/>
      <c r="H7" s="187"/>
      <c r="I7" s="83"/>
      <c r="J7" s="84"/>
      <c r="K7" s="85"/>
      <c r="L7" s="79" t="s">
        <v>240</v>
      </c>
      <c r="M7" s="188" t="s">
        <v>241</v>
      </c>
      <c r="N7" s="189"/>
      <c r="O7" s="189"/>
      <c r="P7" s="189"/>
      <c r="Q7" s="189"/>
      <c r="R7" s="190"/>
      <c r="S7" s="86"/>
    </row>
    <row r="8" spans="1:19" ht="21.75" customHeight="1" thickBot="1">
      <c r="A8" s="81"/>
      <c r="B8" s="87"/>
      <c r="C8" s="82"/>
      <c r="D8" s="87"/>
      <c r="E8" s="82"/>
      <c r="F8" s="200"/>
      <c r="G8" s="200"/>
      <c r="H8" s="202"/>
      <c r="I8" s="200"/>
      <c r="J8" s="200"/>
      <c r="K8" s="200"/>
      <c r="L8" s="88" t="s">
        <v>242</v>
      </c>
      <c r="M8" s="82"/>
      <c r="N8" s="82"/>
      <c r="O8" s="88" t="s">
        <v>243</v>
      </c>
      <c r="P8" s="82"/>
      <c r="Q8" s="82"/>
      <c r="R8" s="82"/>
      <c r="S8" s="86"/>
    </row>
    <row r="9" spans="1:19" ht="21.75" customHeight="1" thickBot="1">
      <c r="A9" s="81"/>
      <c r="B9" s="79" t="s">
        <v>244</v>
      </c>
      <c r="C9" s="82"/>
      <c r="D9" s="194" t="s">
        <v>98</v>
      </c>
      <c r="E9" s="195"/>
      <c r="F9" s="195"/>
      <c r="G9" s="195"/>
      <c r="H9" s="195"/>
      <c r="I9" s="89"/>
      <c r="J9" s="90"/>
      <c r="K9" s="85"/>
      <c r="L9" s="203"/>
      <c r="M9" s="204"/>
      <c r="N9" s="205"/>
      <c r="O9" s="203"/>
      <c r="P9" s="204"/>
      <c r="Q9" s="204"/>
      <c r="R9" s="205"/>
      <c r="S9" s="86"/>
    </row>
    <row r="10" spans="1:19" ht="21.75" customHeight="1" thickBot="1">
      <c r="A10" s="78"/>
      <c r="B10" s="79" t="s">
        <v>245</v>
      </c>
      <c r="D10" s="199"/>
      <c r="E10" s="200"/>
      <c r="F10" s="200"/>
      <c r="G10" s="200"/>
      <c r="H10" s="200"/>
      <c r="J10" s="80"/>
      <c r="L10" s="203"/>
      <c r="M10" s="204"/>
      <c r="N10" s="205"/>
      <c r="O10" s="203"/>
      <c r="P10" s="204"/>
      <c r="Q10" s="204"/>
      <c r="R10" s="205"/>
      <c r="S10" s="80"/>
    </row>
    <row r="11" spans="1:19" ht="21.75" customHeight="1" thickBot="1">
      <c r="A11" s="78"/>
      <c r="B11" s="79" t="s">
        <v>246</v>
      </c>
      <c r="D11" s="206"/>
      <c r="E11" s="200"/>
      <c r="F11" s="200"/>
      <c r="G11" s="200"/>
      <c r="H11" s="200"/>
      <c r="J11" s="80"/>
      <c r="L11" s="203"/>
      <c r="M11" s="204"/>
      <c r="N11" s="205"/>
      <c r="O11" s="203"/>
      <c r="P11" s="204"/>
      <c r="Q11" s="204"/>
      <c r="R11" s="205"/>
      <c r="S11" s="80"/>
    </row>
    <row r="12" spans="1:19" ht="21.75" customHeight="1" thickBot="1">
      <c r="A12" s="78"/>
      <c r="B12" s="207" t="s">
        <v>247</v>
      </c>
      <c r="C12" s="207"/>
      <c r="D12" s="208"/>
      <c r="E12" s="209"/>
      <c r="F12" s="209"/>
      <c r="G12" s="209"/>
      <c r="H12" s="209"/>
      <c r="I12" s="209"/>
      <c r="J12" s="210"/>
      <c r="L12" s="211"/>
      <c r="M12" s="212"/>
      <c r="N12" s="213"/>
      <c r="O12" s="211"/>
      <c r="P12" s="214"/>
      <c r="Q12" s="214"/>
      <c r="R12" s="215"/>
      <c r="S12" s="80"/>
    </row>
    <row r="13" spans="1:19" ht="10.5" customHeight="1">
      <c r="A13" s="78"/>
      <c r="D13" s="219"/>
      <c r="E13" s="220"/>
      <c r="G13" s="91"/>
      <c r="L13" s="92"/>
      <c r="S13" s="80"/>
    </row>
    <row r="14" spans="1:19" ht="21.75" customHeight="1" thickBot="1">
      <c r="A14" s="78"/>
      <c r="D14" s="221" t="s">
        <v>248</v>
      </c>
      <c r="E14" s="191"/>
      <c r="G14" s="91"/>
      <c r="L14" s="93" t="s">
        <v>249</v>
      </c>
      <c r="S14" s="80"/>
    </row>
    <row r="15" spans="1:19" ht="21.75" customHeight="1" thickBot="1">
      <c r="A15" s="78"/>
      <c r="D15" s="222"/>
      <c r="E15" s="223"/>
      <c r="G15" s="224"/>
      <c r="H15" s="224"/>
      <c r="I15" s="91"/>
      <c r="J15" s="91"/>
      <c r="L15" s="225"/>
      <c r="M15" s="226"/>
      <c r="N15" s="227"/>
      <c r="S15" s="80"/>
    </row>
    <row r="16" spans="1:19" ht="21.75" customHeight="1" thickBot="1">
      <c r="A16" s="94"/>
      <c r="B16" s="95"/>
      <c r="C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</row>
    <row r="17" spans="1:23" ht="21.75" customHeight="1" thickBot="1">
      <c r="A17" s="228" t="s">
        <v>250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30"/>
    </row>
    <row r="18" spans="1:23" ht="21.75" customHeight="1" thickBot="1">
      <c r="A18" s="231" t="s">
        <v>251</v>
      </c>
      <c r="B18" s="232"/>
      <c r="C18" s="216" t="s">
        <v>252</v>
      </c>
      <c r="D18" s="232"/>
      <c r="E18" s="218"/>
      <c r="F18" s="216" t="s">
        <v>251</v>
      </c>
      <c r="G18" s="217"/>
      <c r="H18" s="218"/>
      <c r="I18" s="216" t="s">
        <v>252</v>
      </c>
      <c r="J18" s="217"/>
      <c r="K18" s="217"/>
      <c r="L18" s="218"/>
      <c r="M18" s="216" t="s">
        <v>251</v>
      </c>
      <c r="N18" s="217"/>
      <c r="O18" s="217"/>
      <c r="P18" s="217"/>
      <c r="Q18" s="218"/>
      <c r="R18" s="216" t="s">
        <v>252</v>
      </c>
      <c r="S18" s="218"/>
    </row>
    <row r="19" spans="1:23" ht="21.75" customHeight="1" thickBot="1">
      <c r="A19" s="97"/>
      <c r="B19" s="98">
        <v>0</v>
      </c>
      <c r="C19" s="233">
        <v>0</v>
      </c>
      <c r="D19" s="234"/>
      <c r="E19" s="234"/>
      <c r="F19" s="235">
        <v>0</v>
      </c>
      <c r="G19" s="236"/>
      <c r="H19" s="237"/>
      <c r="I19" s="238">
        <v>0</v>
      </c>
      <c r="J19" s="236"/>
      <c r="K19" s="236"/>
      <c r="L19" s="237"/>
      <c r="M19" s="235">
        <v>0</v>
      </c>
      <c r="N19" s="236"/>
      <c r="O19" s="236"/>
      <c r="P19" s="236"/>
      <c r="Q19" s="237"/>
      <c r="R19" s="238">
        <v>0</v>
      </c>
      <c r="S19" s="237"/>
    </row>
    <row r="20" spans="1:23" ht="21.75" customHeight="1" thickBot="1">
      <c r="A20" s="99"/>
      <c r="B20" s="245" t="s">
        <v>253</v>
      </c>
      <c r="C20" s="245"/>
      <c r="D20" s="245"/>
      <c r="E20" s="245"/>
      <c r="F20" s="245"/>
      <c r="G20" s="245"/>
      <c r="H20" s="245"/>
      <c r="I20" s="245"/>
      <c r="J20" s="245"/>
      <c r="K20" s="245"/>
      <c r="L20" s="100" t="s">
        <v>254</v>
      </c>
      <c r="M20" s="101"/>
      <c r="N20" s="101"/>
      <c r="O20" s="101"/>
      <c r="P20" s="101"/>
      <c r="Q20" s="101"/>
      <c r="R20" s="101"/>
      <c r="S20" s="102"/>
    </row>
    <row r="21" spans="1:23" ht="21.75" customHeight="1" thickBot="1">
      <c r="A21" s="239" t="s">
        <v>255</v>
      </c>
      <c r="B21" s="240"/>
      <c r="C21" s="103" t="s">
        <v>256</v>
      </c>
      <c r="D21" s="104"/>
      <c r="E21" s="105"/>
      <c r="F21" s="105"/>
      <c r="G21" s="105"/>
      <c r="H21" s="106"/>
      <c r="I21" s="239" t="s">
        <v>257</v>
      </c>
      <c r="J21" s="240"/>
      <c r="K21" s="241" t="s">
        <v>258</v>
      </c>
      <c r="L21" s="242"/>
      <c r="M21" s="239" t="s">
        <v>259</v>
      </c>
      <c r="N21" s="240"/>
      <c r="O21" s="241" t="s">
        <v>260</v>
      </c>
      <c r="P21" s="243"/>
      <c r="Q21" s="243"/>
      <c r="R21" s="244"/>
      <c r="S21" s="242"/>
    </row>
    <row r="22" spans="1:23" ht="21.75" customHeight="1" thickBot="1">
      <c r="A22" s="107"/>
      <c r="B22" s="108" t="s">
        <v>261</v>
      </c>
      <c r="C22" s="109"/>
      <c r="D22" s="110"/>
      <c r="E22" s="109"/>
      <c r="F22" s="109"/>
      <c r="G22" s="111"/>
      <c r="H22" s="112"/>
      <c r="I22" s="113"/>
      <c r="J22" s="114"/>
      <c r="K22" s="114"/>
      <c r="L22" s="115"/>
      <c r="M22" s="113"/>
      <c r="N22" s="76"/>
      <c r="O22" s="114"/>
      <c r="P22" s="114"/>
      <c r="Q22" s="76"/>
      <c r="R22" s="114"/>
      <c r="S22" s="115"/>
    </row>
    <row r="23" spans="1:23" ht="21.75" customHeight="1" thickBot="1">
      <c r="A23" s="116" t="s">
        <v>262</v>
      </c>
      <c r="B23" s="252">
        <v>43466</v>
      </c>
      <c r="C23" s="262" t="s">
        <v>227</v>
      </c>
      <c r="D23" s="255"/>
      <c r="E23" s="256"/>
      <c r="F23" s="117" t="s">
        <v>322</v>
      </c>
      <c r="G23" s="246">
        <f>'Stavebná časť'!I64</f>
        <v>0</v>
      </c>
      <c r="H23" s="247"/>
      <c r="I23" s="118" t="s">
        <v>263</v>
      </c>
      <c r="J23" s="248" t="s">
        <v>264</v>
      </c>
      <c r="K23" s="249"/>
      <c r="L23" s="119" t="s">
        <v>265</v>
      </c>
      <c r="M23" s="118" t="s">
        <v>266</v>
      </c>
      <c r="N23" s="263" t="s">
        <v>267</v>
      </c>
      <c r="O23" s="263"/>
      <c r="P23" s="264"/>
      <c r="Q23" s="264"/>
      <c r="R23" s="120">
        <v>0</v>
      </c>
      <c r="S23" s="121"/>
    </row>
    <row r="24" spans="1:23" ht="21.75" customHeight="1" thickBot="1">
      <c r="A24" s="122" t="s">
        <v>268</v>
      </c>
      <c r="B24" s="253"/>
      <c r="C24" s="257"/>
      <c r="D24" s="258"/>
      <c r="E24" s="259"/>
      <c r="F24" s="117"/>
      <c r="G24" s="246"/>
      <c r="H24" s="247"/>
      <c r="I24" s="118" t="s">
        <v>269</v>
      </c>
      <c r="J24" s="248" t="s">
        <v>270</v>
      </c>
      <c r="K24" s="249"/>
      <c r="L24" s="119" t="s">
        <v>265</v>
      </c>
      <c r="M24" s="118" t="s">
        <v>271</v>
      </c>
      <c r="N24" s="250" t="s">
        <v>272</v>
      </c>
      <c r="O24" s="250"/>
      <c r="P24" s="251"/>
      <c r="Q24" s="251"/>
      <c r="R24" s="120">
        <v>0</v>
      </c>
      <c r="S24" s="121"/>
    </row>
    <row r="25" spans="1:23" ht="21.75" customHeight="1" thickBot="1">
      <c r="A25" s="123" t="s">
        <v>273</v>
      </c>
      <c r="B25" s="252">
        <v>43497</v>
      </c>
      <c r="C25" s="254" t="s">
        <v>448</v>
      </c>
      <c r="D25" s="255"/>
      <c r="E25" s="256"/>
      <c r="F25" s="117" t="s">
        <v>322</v>
      </c>
      <c r="G25" s="246">
        <f>Zdravotechnika!J118</f>
        <v>0</v>
      </c>
      <c r="H25" s="260"/>
      <c r="I25" s="118" t="s">
        <v>274</v>
      </c>
      <c r="J25" s="248" t="s">
        <v>275</v>
      </c>
      <c r="K25" s="249"/>
      <c r="L25" s="119" t="s">
        <v>265</v>
      </c>
      <c r="M25" s="118" t="s">
        <v>276</v>
      </c>
      <c r="N25" s="250" t="s">
        <v>277</v>
      </c>
      <c r="O25" s="250"/>
      <c r="P25" s="251"/>
      <c r="Q25" s="251"/>
      <c r="R25" s="120">
        <v>0</v>
      </c>
      <c r="S25" s="121"/>
    </row>
    <row r="26" spans="1:23" ht="21.75" customHeight="1" thickBot="1">
      <c r="A26" s="122" t="s">
        <v>278</v>
      </c>
      <c r="B26" s="253"/>
      <c r="C26" s="257"/>
      <c r="D26" s="258"/>
      <c r="E26" s="259"/>
      <c r="F26" s="117"/>
      <c r="G26" s="246"/>
      <c r="H26" s="260"/>
      <c r="I26" s="118" t="s">
        <v>279</v>
      </c>
      <c r="J26" s="261"/>
      <c r="K26" s="215"/>
      <c r="L26" s="119" t="s">
        <v>265</v>
      </c>
      <c r="M26" s="118" t="s">
        <v>280</v>
      </c>
      <c r="N26" s="250" t="s">
        <v>281</v>
      </c>
      <c r="O26" s="250"/>
      <c r="P26" s="251"/>
      <c r="Q26" s="251"/>
      <c r="R26" s="120">
        <v>0</v>
      </c>
      <c r="S26" s="121"/>
    </row>
    <row r="27" spans="1:23" ht="21.75" customHeight="1" thickBot="1">
      <c r="A27" s="123" t="s">
        <v>282</v>
      </c>
      <c r="B27" s="252">
        <v>43525</v>
      </c>
      <c r="C27" s="262" t="s">
        <v>318</v>
      </c>
      <c r="D27" s="266"/>
      <c r="E27" s="267"/>
      <c r="F27" s="117" t="s">
        <v>322</v>
      </c>
      <c r="G27" s="246">
        <f>Elektroinštalácia!J62</f>
        <v>0</v>
      </c>
      <c r="H27" s="260"/>
      <c r="I27" s="75"/>
      <c r="K27" s="77"/>
      <c r="L27" s="124"/>
      <c r="M27" s="118" t="s">
        <v>283</v>
      </c>
      <c r="N27" s="250" t="s">
        <v>284</v>
      </c>
      <c r="O27" s="250"/>
      <c r="P27" s="251"/>
      <c r="Q27" s="251"/>
      <c r="R27" s="120">
        <v>0</v>
      </c>
      <c r="S27" s="121"/>
    </row>
    <row r="28" spans="1:23" ht="21.75" customHeight="1" thickBot="1">
      <c r="A28" s="122" t="s">
        <v>285</v>
      </c>
      <c r="B28" s="265"/>
      <c r="C28" s="268"/>
      <c r="D28" s="269"/>
      <c r="E28" s="270"/>
      <c r="F28" s="117"/>
      <c r="G28" s="271"/>
      <c r="H28" s="272"/>
      <c r="I28" s="94"/>
      <c r="J28" s="95"/>
      <c r="K28" s="96"/>
      <c r="L28" s="125"/>
      <c r="M28" s="118" t="s">
        <v>286</v>
      </c>
      <c r="N28" s="273" t="s">
        <v>287</v>
      </c>
      <c r="O28" s="273"/>
      <c r="P28" s="274"/>
      <c r="Q28" s="274"/>
      <c r="R28" s="126"/>
      <c r="S28" s="121"/>
    </row>
    <row r="29" spans="1:23" ht="21.75" customHeight="1" thickBot="1">
      <c r="A29" s="123" t="s">
        <v>288</v>
      </c>
      <c r="B29" s="252"/>
      <c r="C29" s="275"/>
      <c r="D29" s="276"/>
      <c r="E29" s="277"/>
      <c r="F29" s="117" t="s">
        <v>322</v>
      </c>
      <c r="G29" s="271"/>
      <c r="H29" s="272"/>
      <c r="I29" s="75"/>
      <c r="K29" s="77"/>
      <c r="L29" s="124"/>
      <c r="N29" s="127"/>
      <c r="O29" s="128"/>
      <c r="S29" s="129"/>
    </row>
    <row r="30" spans="1:23" ht="21.75" customHeight="1" thickBot="1">
      <c r="A30" s="122" t="s">
        <v>289</v>
      </c>
      <c r="B30" s="265"/>
      <c r="C30" s="278"/>
      <c r="D30" s="279"/>
      <c r="E30" s="280"/>
      <c r="F30" s="117"/>
      <c r="G30" s="271"/>
      <c r="H30" s="272"/>
      <c r="I30" s="94"/>
      <c r="J30" s="95"/>
      <c r="K30" s="96"/>
      <c r="L30" s="125"/>
      <c r="N30" s="78"/>
      <c r="P30" s="130"/>
      <c r="Q30" s="131"/>
      <c r="R30" s="130"/>
      <c r="S30" s="129"/>
      <c r="W30" s="132"/>
    </row>
    <row r="31" spans="1:23" ht="21.75" customHeight="1" thickBot="1">
      <c r="A31" s="133" t="s">
        <v>290</v>
      </c>
      <c r="B31" s="281" t="s">
        <v>291</v>
      </c>
      <c r="C31" s="282"/>
      <c r="D31" s="282"/>
      <c r="E31" s="282"/>
      <c r="F31" s="242"/>
      <c r="G31" s="283">
        <f>SUM(G23:H30)</f>
        <v>0</v>
      </c>
      <c r="H31" s="284"/>
      <c r="I31" s="118" t="s">
        <v>292</v>
      </c>
      <c r="J31" s="241" t="s">
        <v>293</v>
      </c>
      <c r="K31" s="242"/>
      <c r="L31" s="119"/>
      <c r="M31" s="118" t="s">
        <v>294</v>
      </c>
      <c r="N31" s="285" t="s">
        <v>295</v>
      </c>
      <c r="O31" s="286"/>
      <c r="P31" s="286"/>
      <c r="Q31" s="243"/>
      <c r="R31" s="287"/>
      <c r="S31" s="184">
        <f>S28</f>
        <v>0</v>
      </c>
    </row>
    <row r="32" spans="1:23" ht="21.75" customHeight="1" thickBot="1">
      <c r="A32" s="133" t="s">
        <v>296</v>
      </c>
      <c r="B32" s="288" t="s">
        <v>1</v>
      </c>
      <c r="C32" s="289"/>
      <c r="D32" s="289"/>
      <c r="E32" s="289"/>
      <c r="F32" s="290"/>
      <c r="G32" s="291"/>
      <c r="H32" s="292"/>
      <c r="I32" s="118" t="s">
        <v>297</v>
      </c>
      <c r="J32" s="293" t="s">
        <v>298</v>
      </c>
      <c r="K32" s="223"/>
      <c r="L32" s="134">
        <v>0</v>
      </c>
      <c r="M32" s="118" t="s">
        <v>299</v>
      </c>
      <c r="N32" s="248" t="s">
        <v>5</v>
      </c>
      <c r="O32" s="294"/>
      <c r="P32" s="295"/>
      <c r="Q32" s="295"/>
      <c r="R32" s="249"/>
      <c r="S32" s="121"/>
    </row>
    <row r="33" spans="1:19" ht="21.75" customHeight="1" thickBot="1">
      <c r="A33" s="296" t="s">
        <v>245</v>
      </c>
      <c r="B33" s="297"/>
      <c r="C33" s="297"/>
      <c r="H33" s="78"/>
      <c r="M33" s="239" t="s">
        <v>300</v>
      </c>
      <c r="N33" s="215"/>
      <c r="O33" s="241" t="s">
        <v>6</v>
      </c>
      <c r="P33" s="244"/>
      <c r="Q33" s="244"/>
      <c r="R33" s="244"/>
      <c r="S33" s="242"/>
    </row>
    <row r="34" spans="1:19" ht="21.75" customHeight="1" thickBot="1">
      <c r="A34" s="78"/>
      <c r="H34" s="78"/>
      <c r="M34" s="118" t="s">
        <v>301</v>
      </c>
      <c r="N34" s="298" t="s">
        <v>302</v>
      </c>
      <c r="O34" s="299"/>
      <c r="P34" s="300"/>
      <c r="Q34" s="301"/>
      <c r="R34" s="302"/>
      <c r="S34" s="185">
        <f>S31+G31</f>
        <v>0</v>
      </c>
    </row>
    <row r="35" spans="1:19" ht="21.75" customHeight="1" thickBot="1">
      <c r="A35" s="135" t="s">
        <v>303</v>
      </c>
      <c r="B35" s="95"/>
      <c r="C35" s="95"/>
      <c r="D35" s="95"/>
      <c r="E35" s="95"/>
      <c r="F35" s="95"/>
      <c r="G35" s="95"/>
      <c r="H35" s="135" t="s">
        <v>304</v>
      </c>
      <c r="I35" s="95"/>
      <c r="J35" s="95"/>
      <c r="K35" s="95"/>
      <c r="L35" s="95"/>
      <c r="M35" s="136" t="s">
        <v>305</v>
      </c>
      <c r="N35" s="137" t="s">
        <v>306</v>
      </c>
      <c r="O35" s="138">
        <v>20</v>
      </c>
      <c r="P35" s="139" t="s">
        <v>307</v>
      </c>
      <c r="Q35" s="303">
        <f>S34</f>
        <v>0</v>
      </c>
      <c r="R35" s="304"/>
      <c r="S35" s="185">
        <f>S34*20%</f>
        <v>0</v>
      </c>
    </row>
    <row r="36" spans="1:19" ht="21.75" customHeight="1" thickBot="1">
      <c r="A36" s="140" t="s">
        <v>244</v>
      </c>
      <c r="B36" s="141"/>
      <c r="C36" s="141"/>
      <c r="H36" s="78"/>
      <c r="M36" s="136" t="s">
        <v>308</v>
      </c>
      <c r="N36" s="241" t="s">
        <v>309</v>
      </c>
      <c r="O36" s="244"/>
      <c r="P36" s="244"/>
      <c r="Q36" s="244"/>
      <c r="R36" s="242"/>
      <c r="S36" s="184">
        <f>S35+S34</f>
        <v>0</v>
      </c>
    </row>
    <row r="37" spans="1:19" ht="21.75" customHeight="1" thickBot="1">
      <c r="A37" s="142"/>
      <c r="H37" s="142"/>
      <c r="M37" s="305"/>
      <c r="N37" s="306"/>
      <c r="O37" s="307"/>
      <c r="P37" s="307"/>
      <c r="Q37" s="307"/>
      <c r="R37" s="307"/>
      <c r="S37" s="308"/>
    </row>
    <row r="38" spans="1:19" ht="21.75" customHeight="1" thickBot="1">
      <c r="A38" s="135" t="s">
        <v>303</v>
      </c>
      <c r="B38" s="95"/>
      <c r="C38" s="95"/>
      <c r="D38" s="95"/>
      <c r="E38" s="95"/>
      <c r="F38" s="95"/>
      <c r="G38" s="95"/>
      <c r="H38" s="135" t="s">
        <v>304</v>
      </c>
      <c r="I38" s="95"/>
      <c r="J38" s="95"/>
      <c r="K38" s="95"/>
      <c r="L38" s="95"/>
      <c r="M38" s="239" t="s">
        <v>310</v>
      </c>
      <c r="N38" s="240"/>
      <c r="O38" s="241" t="s">
        <v>311</v>
      </c>
      <c r="P38" s="244"/>
      <c r="Q38" s="244"/>
      <c r="R38" s="244"/>
      <c r="S38" s="242"/>
    </row>
    <row r="39" spans="1:19" ht="21.75" customHeight="1" thickBot="1">
      <c r="A39" s="140" t="s">
        <v>246</v>
      </c>
      <c r="B39" s="141"/>
      <c r="H39" s="78"/>
      <c r="M39" s="118" t="s">
        <v>312</v>
      </c>
      <c r="N39" s="298" t="s">
        <v>313</v>
      </c>
      <c r="O39" s="294"/>
      <c r="P39" s="294"/>
      <c r="Q39" s="294"/>
      <c r="R39" s="249"/>
      <c r="S39" s="185">
        <v>0</v>
      </c>
    </row>
    <row r="40" spans="1:19" ht="21.75" customHeight="1" thickBot="1">
      <c r="A40" s="78"/>
      <c r="H40" s="78"/>
      <c r="M40" s="118" t="s">
        <v>314</v>
      </c>
      <c r="N40" s="298" t="s">
        <v>315</v>
      </c>
      <c r="O40" s="294"/>
      <c r="P40" s="294"/>
      <c r="Q40" s="294"/>
      <c r="R40" s="249"/>
      <c r="S40" s="185">
        <v>0</v>
      </c>
    </row>
    <row r="41" spans="1:19" ht="21.75" customHeight="1" thickBot="1">
      <c r="A41" s="135" t="s">
        <v>303</v>
      </c>
      <c r="B41" s="95"/>
      <c r="C41" s="95"/>
      <c r="D41" s="95"/>
      <c r="E41" s="95"/>
      <c r="F41" s="95"/>
      <c r="G41" s="95"/>
      <c r="H41" s="135" t="s">
        <v>304</v>
      </c>
      <c r="I41" s="95"/>
      <c r="J41" s="95"/>
      <c r="K41" s="95"/>
      <c r="L41" s="95"/>
      <c r="M41" s="118" t="s">
        <v>316</v>
      </c>
      <c r="N41" s="298" t="s">
        <v>317</v>
      </c>
      <c r="O41" s="294"/>
      <c r="P41" s="294"/>
      <c r="Q41" s="294"/>
      <c r="R41" s="249"/>
      <c r="S41" s="185">
        <v>0</v>
      </c>
    </row>
  </sheetData>
  <mergeCells count="91">
    <mergeCell ref="N41:R41"/>
    <mergeCell ref="M37:N37"/>
    <mergeCell ref="O37:S37"/>
    <mergeCell ref="M38:N38"/>
    <mergeCell ref="O38:S38"/>
    <mergeCell ref="N39:R39"/>
    <mergeCell ref="N40:R40"/>
    <mergeCell ref="N36:R36"/>
    <mergeCell ref="J31:K31"/>
    <mergeCell ref="N31:R31"/>
    <mergeCell ref="B32:F32"/>
    <mergeCell ref="G32:H32"/>
    <mergeCell ref="J32:K32"/>
    <mergeCell ref="N32:R32"/>
    <mergeCell ref="A33:C33"/>
    <mergeCell ref="M33:N33"/>
    <mergeCell ref="O33:S33"/>
    <mergeCell ref="N34:R34"/>
    <mergeCell ref="Q35:R35"/>
    <mergeCell ref="B29:B30"/>
    <mergeCell ref="C29:E30"/>
    <mergeCell ref="G29:H29"/>
    <mergeCell ref="G30:H30"/>
    <mergeCell ref="B31:F31"/>
    <mergeCell ref="G31:H31"/>
    <mergeCell ref="N26:Q26"/>
    <mergeCell ref="B27:B28"/>
    <mergeCell ref="C27:E28"/>
    <mergeCell ref="G27:H27"/>
    <mergeCell ref="N27:Q27"/>
    <mergeCell ref="G28:H28"/>
    <mergeCell ref="N28:Q28"/>
    <mergeCell ref="B20:K20"/>
    <mergeCell ref="G24:H24"/>
    <mergeCell ref="J24:K24"/>
    <mergeCell ref="N24:Q24"/>
    <mergeCell ref="B25:B26"/>
    <mergeCell ref="C25:E26"/>
    <mergeCell ref="G25:H25"/>
    <mergeCell ref="J25:K25"/>
    <mergeCell ref="N25:Q25"/>
    <mergeCell ref="G26:H26"/>
    <mergeCell ref="J26:K26"/>
    <mergeCell ref="B23:B24"/>
    <mergeCell ref="C23:E24"/>
    <mergeCell ref="G23:H23"/>
    <mergeCell ref="J23:K23"/>
    <mergeCell ref="N23:Q23"/>
    <mergeCell ref="A21:B21"/>
    <mergeCell ref="I21:J21"/>
    <mergeCell ref="K21:L21"/>
    <mergeCell ref="M21:N21"/>
    <mergeCell ref="O21:S21"/>
    <mergeCell ref="C19:E19"/>
    <mergeCell ref="F19:H19"/>
    <mergeCell ref="I19:L19"/>
    <mergeCell ref="M19:Q19"/>
    <mergeCell ref="R19:S19"/>
    <mergeCell ref="M18:Q18"/>
    <mergeCell ref="R18:S18"/>
    <mergeCell ref="D13:E13"/>
    <mergeCell ref="D14:E14"/>
    <mergeCell ref="D15:E15"/>
    <mergeCell ref="G15:H15"/>
    <mergeCell ref="L15:N15"/>
    <mergeCell ref="A17:S17"/>
    <mergeCell ref="A18:B18"/>
    <mergeCell ref="C18:E18"/>
    <mergeCell ref="F18:H18"/>
    <mergeCell ref="I18:L18"/>
    <mergeCell ref="D11:H11"/>
    <mergeCell ref="L11:N11"/>
    <mergeCell ref="O11:R11"/>
    <mergeCell ref="B12:C12"/>
    <mergeCell ref="D12:J12"/>
    <mergeCell ref="L12:N12"/>
    <mergeCell ref="O12:R12"/>
    <mergeCell ref="F8:K8"/>
    <mergeCell ref="D9:H9"/>
    <mergeCell ref="L9:N9"/>
    <mergeCell ref="O9:R9"/>
    <mergeCell ref="D10:H10"/>
    <mergeCell ref="L10:N10"/>
    <mergeCell ref="O10:R10"/>
    <mergeCell ref="D7:H7"/>
    <mergeCell ref="M7:R7"/>
    <mergeCell ref="D1:D3"/>
    <mergeCell ref="D5:H5"/>
    <mergeCell ref="M5:R5"/>
    <mergeCell ref="D6:H6"/>
    <mergeCell ref="M6:R6"/>
  </mergeCells>
  <printOptions horizontalCentered="1"/>
  <pageMargins left="0.59055118110236227" right="0.59055118110236227" top="0.78740157480314965" bottom="0.78740157480314965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view="pageBreakPreview" topLeftCell="B1" zoomScaleNormal="110" zoomScaleSheetLayoutView="100" workbookViewId="0">
      <selection activeCell="H7" sqref="H7:I7"/>
    </sheetView>
  </sheetViews>
  <sheetFormatPr defaultRowHeight="15"/>
  <cols>
    <col min="1" max="1" width="9.140625" style="26" customWidth="1"/>
    <col min="2" max="2" width="87.85546875" style="26" customWidth="1"/>
    <col min="3" max="3" width="10.7109375" style="26" customWidth="1"/>
    <col min="4" max="4" width="12.7109375" style="26" customWidth="1"/>
    <col min="5" max="5" width="5.7109375" style="26" customWidth="1"/>
    <col min="6" max="6" width="4.7109375" style="26" customWidth="1"/>
    <col min="7" max="7" width="18.7109375" style="26" customWidth="1"/>
    <col min="8" max="8" width="11.42578125" style="47" customWidth="1"/>
    <col min="9" max="9" width="2.85546875" style="26" customWidth="1"/>
    <col min="10" max="10" width="10.42578125" style="47" bestFit="1" customWidth="1"/>
    <col min="11" max="11" width="2.85546875" style="26" customWidth="1"/>
    <col min="12" max="254" width="11.42578125" style="26" customWidth="1"/>
    <col min="255" max="255" width="9.140625" style="26"/>
    <col min="256" max="256" width="87.85546875" style="26" customWidth="1"/>
    <col min="257" max="257" width="10.7109375" style="26" customWidth="1"/>
    <col min="258" max="258" width="12.7109375" style="26" customWidth="1"/>
    <col min="259" max="259" width="5.7109375" style="26" customWidth="1"/>
    <col min="260" max="260" width="4.7109375" style="26" customWidth="1"/>
    <col min="261" max="261" width="18.7109375" style="26" customWidth="1"/>
    <col min="262" max="262" width="11.42578125" style="26" customWidth="1"/>
    <col min="263" max="263" width="2.85546875" style="26" customWidth="1"/>
    <col min="264" max="264" width="10.42578125" style="26" bestFit="1" customWidth="1"/>
    <col min="265" max="265" width="2.85546875" style="26" customWidth="1"/>
    <col min="266" max="510" width="11.42578125" style="26" customWidth="1"/>
    <col min="511" max="511" width="9.140625" style="26"/>
    <col min="512" max="512" width="87.85546875" style="26" customWidth="1"/>
    <col min="513" max="513" width="10.7109375" style="26" customWidth="1"/>
    <col min="514" max="514" width="12.7109375" style="26" customWidth="1"/>
    <col min="515" max="515" width="5.7109375" style="26" customWidth="1"/>
    <col min="516" max="516" width="4.7109375" style="26" customWidth="1"/>
    <col min="517" max="517" width="18.7109375" style="26" customWidth="1"/>
    <col min="518" max="518" width="11.42578125" style="26" customWidth="1"/>
    <col min="519" max="519" width="2.85546875" style="26" customWidth="1"/>
    <col min="520" max="520" width="10.42578125" style="26" bestFit="1" customWidth="1"/>
    <col min="521" max="521" width="2.85546875" style="26" customWidth="1"/>
    <col min="522" max="766" width="11.42578125" style="26" customWidth="1"/>
    <col min="767" max="767" width="9.140625" style="26"/>
    <col min="768" max="768" width="87.85546875" style="26" customWidth="1"/>
    <col min="769" max="769" width="10.7109375" style="26" customWidth="1"/>
    <col min="770" max="770" width="12.7109375" style="26" customWidth="1"/>
    <col min="771" max="771" width="5.7109375" style="26" customWidth="1"/>
    <col min="772" max="772" width="4.7109375" style="26" customWidth="1"/>
    <col min="773" max="773" width="18.7109375" style="26" customWidth="1"/>
    <col min="774" max="774" width="11.42578125" style="26" customWidth="1"/>
    <col min="775" max="775" width="2.85546875" style="26" customWidth="1"/>
    <col min="776" max="776" width="10.42578125" style="26" bestFit="1" customWidth="1"/>
    <col min="777" max="777" width="2.85546875" style="26" customWidth="1"/>
    <col min="778" max="1022" width="11.42578125" style="26" customWidth="1"/>
    <col min="1023" max="1023" width="9.140625" style="26"/>
    <col min="1024" max="1024" width="87.85546875" style="26" customWidth="1"/>
    <col min="1025" max="1025" width="10.7109375" style="26" customWidth="1"/>
    <col min="1026" max="1026" width="12.7109375" style="26" customWidth="1"/>
    <col min="1027" max="1027" width="5.7109375" style="26" customWidth="1"/>
    <col min="1028" max="1028" width="4.7109375" style="26" customWidth="1"/>
    <col min="1029" max="1029" width="18.7109375" style="26" customWidth="1"/>
    <col min="1030" max="1030" width="11.42578125" style="26" customWidth="1"/>
    <col min="1031" max="1031" width="2.85546875" style="26" customWidth="1"/>
    <col min="1032" max="1032" width="10.42578125" style="26" bestFit="1" customWidth="1"/>
    <col min="1033" max="1033" width="2.85546875" style="26" customWidth="1"/>
    <col min="1034" max="1278" width="11.42578125" style="26" customWidth="1"/>
    <col min="1279" max="1279" width="9.140625" style="26"/>
    <col min="1280" max="1280" width="87.85546875" style="26" customWidth="1"/>
    <col min="1281" max="1281" width="10.7109375" style="26" customWidth="1"/>
    <col min="1282" max="1282" width="12.7109375" style="26" customWidth="1"/>
    <col min="1283" max="1283" width="5.7109375" style="26" customWidth="1"/>
    <col min="1284" max="1284" width="4.7109375" style="26" customWidth="1"/>
    <col min="1285" max="1285" width="18.7109375" style="26" customWidth="1"/>
    <col min="1286" max="1286" width="11.42578125" style="26" customWidth="1"/>
    <col min="1287" max="1287" width="2.85546875" style="26" customWidth="1"/>
    <col min="1288" max="1288" width="10.42578125" style="26" bestFit="1" customWidth="1"/>
    <col min="1289" max="1289" width="2.85546875" style="26" customWidth="1"/>
    <col min="1290" max="1534" width="11.42578125" style="26" customWidth="1"/>
    <col min="1535" max="1535" width="9.140625" style="26"/>
    <col min="1536" max="1536" width="87.85546875" style="26" customWidth="1"/>
    <col min="1537" max="1537" width="10.7109375" style="26" customWidth="1"/>
    <col min="1538" max="1538" width="12.7109375" style="26" customWidth="1"/>
    <col min="1539" max="1539" width="5.7109375" style="26" customWidth="1"/>
    <col min="1540" max="1540" width="4.7109375" style="26" customWidth="1"/>
    <col min="1541" max="1541" width="18.7109375" style="26" customWidth="1"/>
    <col min="1542" max="1542" width="11.42578125" style="26" customWidth="1"/>
    <col min="1543" max="1543" width="2.85546875" style="26" customWidth="1"/>
    <col min="1544" max="1544" width="10.42578125" style="26" bestFit="1" customWidth="1"/>
    <col min="1545" max="1545" width="2.85546875" style="26" customWidth="1"/>
    <col min="1546" max="1790" width="11.42578125" style="26" customWidth="1"/>
    <col min="1791" max="1791" width="9.140625" style="26"/>
    <col min="1792" max="1792" width="87.85546875" style="26" customWidth="1"/>
    <col min="1793" max="1793" width="10.7109375" style="26" customWidth="1"/>
    <col min="1794" max="1794" width="12.7109375" style="26" customWidth="1"/>
    <col min="1795" max="1795" width="5.7109375" style="26" customWidth="1"/>
    <col min="1796" max="1796" width="4.7109375" style="26" customWidth="1"/>
    <col min="1797" max="1797" width="18.7109375" style="26" customWidth="1"/>
    <col min="1798" max="1798" width="11.42578125" style="26" customWidth="1"/>
    <col min="1799" max="1799" width="2.85546875" style="26" customWidth="1"/>
    <col min="1800" max="1800" width="10.42578125" style="26" bestFit="1" customWidth="1"/>
    <col min="1801" max="1801" width="2.85546875" style="26" customWidth="1"/>
    <col min="1802" max="2046" width="11.42578125" style="26" customWidth="1"/>
    <col min="2047" max="2047" width="9.140625" style="26"/>
    <col min="2048" max="2048" width="87.85546875" style="26" customWidth="1"/>
    <col min="2049" max="2049" width="10.7109375" style="26" customWidth="1"/>
    <col min="2050" max="2050" width="12.7109375" style="26" customWidth="1"/>
    <col min="2051" max="2051" width="5.7109375" style="26" customWidth="1"/>
    <col min="2052" max="2052" width="4.7109375" style="26" customWidth="1"/>
    <col min="2053" max="2053" width="18.7109375" style="26" customWidth="1"/>
    <col min="2054" max="2054" width="11.42578125" style="26" customWidth="1"/>
    <col min="2055" max="2055" width="2.85546875" style="26" customWidth="1"/>
    <col min="2056" max="2056" width="10.42578125" style="26" bestFit="1" customWidth="1"/>
    <col min="2057" max="2057" width="2.85546875" style="26" customWidth="1"/>
    <col min="2058" max="2302" width="11.42578125" style="26" customWidth="1"/>
    <col min="2303" max="2303" width="9.140625" style="26"/>
    <col min="2304" max="2304" width="87.85546875" style="26" customWidth="1"/>
    <col min="2305" max="2305" width="10.7109375" style="26" customWidth="1"/>
    <col min="2306" max="2306" width="12.7109375" style="26" customWidth="1"/>
    <col min="2307" max="2307" width="5.7109375" style="26" customWidth="1"/>
    <col min="2308" max="2308" width="4.7109375" style="26" customWidth="1"/>
    <col min="2309" max="2309" width="18.7109375" style="26" customWidth="1"/>
    <col min="2310" max="2310" width="11.42578125" style="26" customWidth="1"/>
    <col min="2311" max="2311" width="2.85546875" style="26" customWidth="1"/>
    <col min="2312" max="2312" width="10.42578125" style="26" bestFit="1" customWidth="1"/>
    <col min="2313" max="2313" width="2.85546875" style="26" customWidth="1"/>
    <col min="2314" max="2558" width="11.42578125" style="26" customWidth="1"/>
    <col min="2559" max="2559" width="9.140625" style="26"/>
    <col min="2560" max="2560" width="87.85546875" style="26" customWidth="1"/>
    <col min="2561" max="2561" width="10.7109375" style="26" customWidth="1"/>
    <col min="2562" max="2562" width="12.7109375" style="26" customWidth="1"/>
    <col min="2563" max="2563" width="5.7109375" style="26" customWidth="1"/>
    <col min="2564" max="2564" width="4.7109375" style="26" customWidth="1"/>
    <col min="2565" max="2565" width="18.7109375" style="26" customWidth="1"/>
    <col min="2566" max="2566" width="11.42578125" style="26" customWidth="1"/>
    <col min="2567" max="2567" width="2.85546875" style="26" customWidth="1"/>
    <col min="2568" max="2568" width="10.42578125" style="26" bestFit="1" customWidth="1"/>
    <col min="2569" max="2569" width="2.85546875" style="26" customWidth="1"/>
    <col min="2570" max="2814" width="11.42578125" style="26" customWidth="1"/>
    <col min="2815" max="2815" width="9.140625" style="26"/>
    <col min="2816" max="2816" width="87.85546875" style="26" customWidth="1"/>
    <col min="2817" max="2817" width="10.7109375" style="26" customWidth="1"/>
    <col min="2818" max="2818" width="12.7109375" style="26" customWidth="1"/>
    <col min="2819" max="2819" width="5.7109375" style="26" customWidth="1"/>
    <col min="2820" max="2820" width="4.7109375" style="26" customWidth="1"/>
    <col min="2821" max="2821" width="18.7109375" style="26" customWidth="1"/>
    <col min="2822" max="2822" width="11.42578125" style="26" customWidth="1"/>
    <col min="2823" max="2823" width="2.85546875" style="26" customWidth="1"/>
    <col min="2824" max="2824" width="10.42578125" style="26" bestFit="1" customWidth="1"/>
    <col min="2825" max="2825" width="2.85546875" style="26" customWidth="1"/>
    <col min="2826" max="3070" width="11.42578125" style="26" customWidth="1"/>
    <col min="3071" max="3071" width="9.140625" style="26"/>
    <col min="3072" max="3072" width="87.85546875" style="26" customWidth="1"/>
    <col min="3073" max="3073" width="10.7109375" style="26" customWidth="1"/>
    <col min="3074" max="3074" width="12.7109375" style="26" customWidth="1"/>
    <col min="3075" max="3075" width="5.7109375" style="26" customWidth="1"/>
    <col min="3076" max="3076" width="4.7109375" style="26" customWidth="1"/>
    <col min="3077" max="3077" width="18.7109375" style="26" customWidth="1"/>
    <col min="3078" max="3078" width="11.42578125" style="26" customWidth="1"/>
    <col min="3079" max="3079" width="2.85546875" style="26" customWidth="1"/>
    <col min="3080" max="3080" width="10.42578125" style="26" bestFit="1" customWidth="1"/>
    <col min="3081" max="3081" width="2.85546875" style="26" customWidth="1"/>
    <col min="3082" max="3326" width="11.42578125" style="26" customWidth="1"/>
    <col min="3327" max="3327" width="9.140625" style="26"/>
    <col min="3328" max="3328" width="87.85546875" style="26" customWidth="1"/>
    <col min="3329" max="3329" width="10.7109375" style="26" customWidth="1"/>
    <col min="3330" max="3330" width="12.7109375" style="26" customWidth="1"/>
    <col min="3331" max="3331" width="5.7109375" style="26" customWidth="1"/>
    <col min="3332" max="3332" width="4.7109375" style="26" customWidth="1"/>
    <col min="3333" max="3333" width="18.7109375" style="26" customWidth="1"/>
    <col min="3334" max="3334" width="11.42578125" style="26" customWidth="1"/>
    <col min="3335" max="3335" width="2.85546875" style="26" customWidth="1"/>
    <col min="3336" max="3336" width="10.42578125" style="26" bestFit="1" customWidth="1"/>
    <col min="3337" max="3337" width="2.85546875" style="26" customWidth="1"/>
    <col min="3338" max="3582" width="11.42578125" style="26" customWidth="1"/>
    <col min="3583" max="3583" width="9.140625" style="26"/>
    <col min="3584" max="3584" width="87.85546875" style="26" customWidth="1"/>
    <col min="3585" max="3585" width="10.7109375" style="26" customWidth="1"/>
    <col min="3586" max="3586" width="12.7109375" style="26" customWidth="1"/>
    <col min="3587" max="3587" width="5.7109375" style="26" customWidth="1"/>
    <col min="3588" max="3588" width="4.7109375" style="26" customWidth="1"/>
    <col min="3589" max="3589" width="18.7109375" style="26" customWidth="1"/>
    <col min="3590" max="3590" width="11.42578125" style="26" customWidth="1"/>
    <col min="3591" max="3591" width="2.85546875" style="26" customWidth="1"/>
    <col min="3592" max="3592" width="10.42578125" style="26" bestFit="1" customWidth="1"/>
    <col min="3593" max="3593" width="2.85546875" style="26" customWidth="1"/>
    <col min="3594" max="3838" width="11.42578125" style="26" customWidth="1"/>
    <col min="3839" max="3839" width="9.140625" style="26"/>
    <col min="3840" max="3840" width="87.85546875" style="26" customWidth="1"/>
    <col min="3841" max="3841" width="10.7109375" style="26" customWidth="1"/>
    <col min="3842" max="3842" width="12.7109375" style="26" customWidth="1"/>
    <col min="3843" max="3843" width="5.7109375" style="26" customWidth="1"/>
    <col min="3844" max="3844" width="4.7109375" style="26" customWidth="1"/>
    <col min="3845" max="3845" width="18.7109375" style="26" customWidth="1"/>
    <col min="3846" max="3846" width="11.42578125" style="26" customWidth="1"/>
    <col min="3847" max="3847" width="2.85546875" style="26" customWidth="1"/>
    <col min="3848" max="3848" width="10.42578125" style="26" bestFit="1" customWidth="1"/>
    <col min="3849" max="3849" width="2.85546875" style="26" customWidth="1"/>
    <col min="3850" max="4094" width="11.42578125" style="26" customWidth="1"/>
    <col min="4095" max="4095" width="9.140625" style="26"/>
    <col min="4096" max="4096" width="87.85546875" style="26" customWidth="1"/>
    <col min="4097" max="4097" width="10.7109375" style="26" customWidth="1"/>
    <col min="4098" max="4098" width="12.7109375" style="26" customWidth="1"/>
    <col min="4099" max="4099" width="5.7109375" style="26" customWidth="1"/>
    <col min="4100" max="4100" width="4.7109375" style="26" customWidth="1"/>
    <col min="4101" max="4101" width="18.7109375" style="26" customWidth="1"/>
    <col min="4102" max="4102" width="11.42578125" style="26" customWidth="1"/>
    <col min="4103" max="4103" width="2.85546875" style="26" customWidth="1"/>
    <col min="4104" max="4104" width="10.42578125" style="26" bestFit="1" customWidth="1"/>
    <col min="4105" max="4105" width="2.85546875" style="26" customWidth="1"/>
    <col min="4106" max="4350" width="11.42578125" style="26" customWidth="1"/>
    <col min="4351" max="4351" width="9.140625" style="26"/>
    <col min="4352" max="4352" width="87.85546875" style="26" customWidth="1"/>
    <col min="4353" max="4353" width="10.7109375" style="26" customWidth="1"/>
    <col min="4354" max="4354" width="12.7109375" style="26" customWidth="1"/>
    <col min="4355" max="4355" width="5.7109375" style="26" customWidth="1"/>
    <col min="4356" max="4356" width="4.7109375" style="26" customWidth="1"/>
    <col min="4357" max="4357" width="18.7109375" style="26" customWidth="1"/>
    <col min="4358" max="4358" width="11.42578125" style="26" customWidth="1"/>
    <col min="4359" max="4359" width="2.85546875" style="26" customWidth="1"/>
    <col min="4360" max="4360" width="10.42578125" style="26" bestFit="1" customWidth="1"/>
    <col min="4361" max="4361" width="2.85546875" style="26" customWidth="1"/>
    <col min="4362" max="4606" width="11.42578125" style="26" customWidth="1"/>
    <col min="4607" max="4607" width="9.140625" style="26"/>
    <col min="4608" max="4608" width="87.85546875" style="26" customWidth="1"/>
    <col min="4609" max="4609" width="10.7109375" style="26" customWidth="1"/>
    <col min="4610" max="4610" width="12.7109375" style="26" customWidth="1"/>
    <col min="4611" max="4611" width="5.7109375" style="26" customWidth="1"/>
    <col min="4612" max="4612" width="4.7109375" style="26" customWidth="1"/>
    <col min="4613" max="4613" width="18.7109375" style="26" customWidth="1"/>
    <col min="4614" max="4614" width="11.42578125" style="26" customWidth="1"/>
    <col min="4615" max="4615" width="2.85546875" style="26" customWidth="1"/>
    <col min="4616" max="4616" width="10.42578125" style="26" bestFit="1" customWidth="1"/>
    <col min="4617" max="4617" width="2.85546875" style="26" customWidth="1"/>
    <col min="4618" max="4862" width="11.42578125" style="26" customWidth="1"/>
    <col min="4863" max="4863" width="9.140625" style="26"/>
    <col min="4864" max="4864" width="87.85546875" style="26" customWidth="1"/>
    <col min="4865" max="4865" width="10.7109375" style="26" customWidth="1"/>
    <col min="4866" max="4866" width="12.7109375" style="26" customWidth="1"/>
    <col min="4867" max="4867" width="5.7109375" style="26" customWidth="1"/>
    <col min="4868" max="4868" width="4.7109375" style="26" customWidth="1"/>
    <col min="4869" max="4869" width="18.7109375" style="26" customWidth="1"/>
    <col min="4870" max="4870" width="11.42578125" style="26" customWidth="1"/>
    <col min="4871" max="4871" width="2.85546875" style="26" customWidth="1"/>
    <col min="4872" max="4872" width="10.42578125" style="26" bestFit="1" customWidth="1"/>
    <col min="4873" max="4873" width="2.85546875" style="26" customWidth="1"/>
    <col min="4874" max="5118" width="11.42578125" style="26" customWidth="1"/>
    <col min="5119" max="5119" width="9.140625" style="26"/>
    <col min="5120" max="5120" width="87.85546875" style="26" customWidth="1"/>
    <col min="5121" max="5121" width="10.7109375" style="26" customWidth="1"/>
    <col min="5122" max="5122" width="12.7109375" style="26" customWidth="1"/>
    <col min="5123" max="5123" width="5.7109375" style="26" customWidth="1"/>
    <col min="5124" max="5124" width="4.7109375" style="26" customWidth="1"/>
    <col min="5125" max="5125" width="18.7109375" style="26" customWidth="1"/>
    <col min="5126" max="5126" width="11.42578125" style="26" customWidth="1"/>
    <col min="5127" max="5127" width="2.85546875" style="26" customWidth="1"/>
    <col min="5128" max="5128" width="10.42578125" style="26" bestFit="1" customWidth="1"/>
    <col min="5129" max="5129" width="2.85546875" style="26" customWidth="1"/>
    <col min="5130" max="5374" width="11.42578125" style="26" customWidth="1"/>
    <col min="5375" max="5375" width="9.140625" style="26"/>
    <col min="5376" max="5376" width="87.85546875" style="26" customWidth="1"/>
    <col min="5377" max="5377" width="10.7109375" style="26" customWidth="1"/>
    <col min="5378" max="5378" width="12.7109375" style="26" customWidth="1"/>
    <col min="5379" max="5379" width="5.7109375" style="26" customWidth="1"/>
    <col min="5380" max="5380" width="4.7109375" style="26" customWidth="1"/>
    <col min="5381" max="5381" width="18.7109375" style="26" customWidth="1"/>
    <col min="5382" max="5382" width="11.42578125" style="26" customWidth="1"/>
    <col min="5383" max="5383" width="2.85546875" style="26" customWidth="1"/>
    <col min="5384" max="5384" width="10.42578125" style="26" bestFit="1" customWidth="1"/>
    <col min="5385" max="5385" width="2.85546875" style="26" customWidth="1"/>
    <col min="5386" max="5630" width="11.42578125" style="26" customWidth="1"/>
    <col min="5631" max="5631" width="9.140625" style="26"/>
    <col min="5632" max="5632" width="87.85546875" style="26" customWidth="1"/>
    <col min="5633" max="5633" width="10.7109375" style="26" customWidth="1"/>
    <col min="5634" max="5634" width="12.7109375" style="26" customWidth="1"/>
    <col min="5635" max="5635" width="5.7109375" style="26" customWidth="1"/>
    <col min="5636" max="5636" width="4.7109375" style="26" customWidth="1"/>
    <col min="5637" max="5637" width="18.7109375" style="26" customWidth="1"/>
    <col min="5638" max="5638" width="11.42578125" style="26" customWidth="1"/>
    <col min="5639" max="5639" width="2.85546875" style="26" customWidth="1"/>
    <col min="5640" max="5640" width="10.42578125" style="26" bestFit="1" customWidth="1"/>
    <col min="5641" max="5641" width="2.85546875" style="26" customWidth="1"/>
    <col min="5642" max="5886" width="11.42578125" style="26" customWidth="1"/>
    <col min="5887" max="5887" width="9.140625" style="26"/>
    <col min="5888" max="5888" width="87.85546875" style="26" customWidth="1"/>
    <col min="5889" max="5889" width="10.7109375" style="26" customWidth="1"/>
    <col min="5890" max="5890" width="12.7109375" style="26" customWidth="1"/>
    <col min="5891" max="5891" width="5.7109375" style="26" customWidth="1"/>
    <col min="5892" max="5892" width="4.7109375" style="26" customWidth="1"/>
    <col min="5893" max="5893" width="18.7109375" style="26" customWidth="1"/>
    <col min="5894" max="5894" width="11.42578125" style="26" customWidth="1"/>
    <col min="5895" max="5895" width="2.85546875" style="26" customWidth="1"/>
    <col min="5896" max="5896" width="10.42578125" style="26" bestFit="1" customWidth="1"/>
    <col min="5897" max="5897" width="2.85546875" style="26" customWidth="1"/>
    <col min="5898" max="6142" width="11.42578125" style="26" customWidth="1"/>
    <col min="6143" max="6143" width="9.140625" style="26"/>
    <col min="6144" max="6144" width="87.85546875" style="26" customWidth="1"/>
    <col min="6145" max="6145" width="10.7109375" style="26" customWidth="1"/>
    <col min="6146" max="6146" width="12.7109375" style="26" customWidth="1"/>
    <col min="6147" max="6147" width="5.7109375" style="26" customWidth="1"/>
    <col min="6148" max="6148" width="4.7109375" style="26" customWidth="1"/>
    <col min="6149" max="6149" width="18.7109375" style="26" customWidth="1"/>
    <col min="6150" max="6150" width="11.42578125" style="26" customWidth="1"/>
    <col min="6151" max="6151" width="2.85546875" style="26" customWidth="1"/>
    <col min="6152" max="6152" width="10.42578125" style="26" bestFit="1" customWidth="1"/>
    <col min="6153" max="6153" width="2.85546875" style="26" customWidth="1"/>
    <col min="6154" max="6398" width="11.42578125" style="26" customWidth="1"/>
    <col min="6399" max="6399" width="9.140625" style="26"/>
    <col min="6400" max="6400" width="87.85546875" style="26" customWidth="1"/>
    <col min="6401" max="6401" width="10.7109375" style="26" customWidth="1"/>
    <col min="6402" max="6402" width="12.7109375" style="26" customWidth="1"/>
    <col min="6403" max="6403" width="5.7109375" style="26" customWidth="1"/>
    <col min="6404" max="6404" width="4.7109375" style="26" customWidth="1"/>
    <col min="6405" max="6405" width="18.7109375" style="26" customWidth="1"/>
    <col min="6406" max="6406" width="11.42578125" style="26" customWidth="1"/>
    <col min="6407" max="6407" width="2.85546875" style="26" customWidth="1"/>
    <col min="6408" max="6408" width="10.42578125" style="26" bestFit="1" customWidth="1"/>
    <col min="6409" max="6409" width="2.85546875" style="26" customWidth="1"/>
    <col min="6410" max="6654" width="11.42578125" style="26" customWidth="1"/>
    <col min="6655" max="6655" width="9.140625" style="26"/>
    <col min="6656" max="6656" width="87.85546875" style="26" customWidth="1"/>
    <col min="6657" max="6657" width="10.7109375" style="26" customWidth="1"/>
    <col min="6658" max="6658" width="12.7109375" style="26" customWidth="1"/>
    <col min="6659" max="6659" width="5.7109375" style="26" customWidth="1"/>
    <col min="6660" max="6660" width="4.7109375" style="26" customWidth="1"/>
    <col min="6661" max="6661" width="18.7109375" style="26" customWidth="1"/>
    <col min="6662" max="6662" width="11.42578125" style="26" customWidth="1"/>
    <col min="6663" max="6663" width="2.85546875" style="26" customWidth="1"/>
    <col min="6664" max="6664" width="10.42578125" style="26" bestFit="1" customWidth="1"/>
    <col min="6665" max="6665" width="2.85546875" style="26" customWidth="1"/>
    <col min="6666" max="6910" width="11.42578125" style="26" customWidth="1"/>
    <col min="6911" max="6911" width="9.140625" style="26"/>
    <col min="6912" max="6912" width="87.85546875" style="26" customWidth="1"/>
    <col min="6913" max="6913" width="10.7109375" style="26" customWidth="1"/>
    <col min="6914" max="6914" width="12.7109375" style="26" customWidth="1"/>
    <col min="6915" max="6915" width="5.7109375" style="26" customWidth="1"/>
    <col min="6916" max="6916" width="4.7109375" style="26" customWidth="1"/>
    <col min="6917" max="6917" width="18.7109375" style="26" customWidth="1"/>
    <col min="6918" max="6918" width="11.42578125" style="26" customWidth="1"/>
    <col min="6919" max="6919" width="2.85546875" style="26" customWidth="1"/>
    <col min="6920" max="6920" width="10.42578125" style="26" bestFit="1" customWidth="1"/>
    <col min="6921" max="6921" width="2.85546875" style="26" customWidth="1"/>
    <col min="6922" max="7166" width="11.42578125" style="26" customWidth="1"/>
    <col min="7167" max="7167" width="9.140625" style="26"/>
    <col min="7168" max="7168" width="87.85546875" style="26" customWidth="1"/>
    <col min="7169" max="7169" width="10.7109375" style="26" customWidth="1"/>
    <col min="7170" max="7170" width="12.7109375" style="26" customWidth="1"/>
    <col min="7171" max="7171" width="5.7109375" style="26" customWidth="1"/>
    <col min="7172" max="7172" width="4.7109375" style="26" customWidth="1"/>
    <col min="7173" max="7173" width="18.7109375" style="26" customWidth="1"/>
    <col min="7174" max="7174" width="11.42578125" style="26" customWidth="1"/>
    <col min="7175" max="7175" width="2.85546875" style="26" customWidth="1"/>
    <col min="7176" max="7176" width="10.42578125" style="26" bestFit="1" customWidth="1"/>
    <col min="7177" max="7177" width="2.85546875" style="26" customWidth="1"/>
    <col min="7178" max="7422" width="11.42578125" style="26" customWidth="1"/>
    <col min="7423" max="7423" width="9.140625" style="26"/>
    <col min="7424" max="7424" width="87.85546875" style="26" customWidth="1"/>
    <col min="7425" max="7425" width="10.7109375" style="26" customWidth="1"/>
    <col min="7426" max="7426" width="12.7109375" style="26" customWidth="1"/>
    <col min="7427" max="7427" width="5.7109375" style="26" customWidth="1"/>
    <col min="7428" max="7428" width="4.7109375" style="26" customWidth="1"/>
    <col min="7429" max="7429" width="18.7109375" style="26" customWidth="1"/>
    <col min="7430" max="7430" width="11.42578125" style="26" customWidth="1"/>
    <col min="7431" max="7431" width="2.85546875" style="26" customWidth="1"/>
    <col min="7432" max="7432" width="10.42578125" style="26" bestFit="1" customWidth="1"/>
    <col min="7433" max="7433" width="2.85546875" style="26" customWidth="1"/>
    <col min="7434" max="7678" width="11.42578125" style="26" customWidth="1"/>
    <col min="7679" max="7679" width="9.140625" style="26"/>
    <col min="7680" max="7680" width="87.85546875" style="26" customWidth="1"/>
    <col min="7681" max="7681" width="10.7109375" style="26" customWidth="1"/>
    <col min="7682" max="7682" width="12.7109375" style="26" customWidth="1"/>
    <col min="7683" max="7683" width="5.7109375" style="26" customWidth="1"/>
    <col min="7684" max="7684" width="4.7109375" style="26" customWidth="1"/>
    <col min="7685" max="7685" width="18.7109375" style="26" customWidth="1"/>
    <col min="7686" max="7686" width="11.42578125" style="26" customWidth="1"/>
    <col min="7687" max="7687" width="2.85546875" style="26" customWidth="1"/>
    <col min="7688" max="7688" width="10.42578125" style="26" bestFit="1" customWidth="1"/>
    <col min="7689" max="7689" width="2.85546875" style="26" customWidth="1"/>
    <col min="7690" max="7934" width="11.42578125" style="26" customWidth="1"/>
    <col min="7935" max="7935" width="9.140625" style="26"/>
    <col min="7936" max="7936" width="87.85546875" style="26" customWidth="1"/>
    <col min="7937" max="7937" width="10.7109375" style="26" customWidth="1"/>
    <col min="7938" max="7938" width="12.7109375" style="26" customWidth="1"/>
    <col min="7939" max="7939" width="5.7109375" style="26" customWidth="1"/>
    <col min="7940" max="7940" width="4.7109375" style="26" customWidth="1"/>
    <col min="7941" max="7941" width="18.7109375" style="26" customWidth="1"/>
    <col min="7942" max="7942" width="11.42578125" style="26" customWidth="1"/>
    <col min="7943" max="7943" width="2.85546875" style="26" customWidth="1"/>
    <col min="7944" max="7944" width="10.42578125" style="26" bestFit="1" customWidth="1"/>
    <col min="7945" max="7945" width="2.85546875" style="26" customWidth="1"/>
    <col min="7946" max="8190" width="11.42578125" style="26" customWidth="1"/>
    <col min="8191" max="8191" width="9.140625" style="26"/>
    <col min="8192" max="8192" width="87.85546875" style="26" customWidth="1"/>
    <col min="8193" max="8193" width="10.7109375" style="26" customWidth="1"/>
    <col min="8194" max="8194" width="12.7109375" style="26" customWidth="1"/>
    <col min="8195" max="8195" width="5.7109375" style="26" customWidth="1"/>
    <col min="8196" max="8196" width="4.7109375" style="26" customWidth="1"/>
    <col min="8197" max="8197" width="18.7109375" style="26" customWidth="1"/>
    <col min="8198" max="8198" width="11.42578125" style="26" customWidth="1"/>
    <col min="8199" max="8199" width="2.85546875" style="26" customWidth="1"/>
    <col min="8200" max="8200" width="10.42578125" style="26" bestFit="1" customWidth="1"/>
    <col min="8201" max="8201" width="2.85546875" style="26" customWidth="1"/>
    <col min="8202" max="8446" width="11.42578125" style="26" customWidth="1"/>
    <col min="8447" max="8447" width="9.140625" style="26"/>
    <col min="8448" max="8448" width="87.85546875" style="26" customWidth="1"/>
    <col min="8449" max="8449" width="10.7109375" style="26" customWidth="1"/>
    <col min="8450" max="8450" width="12.7109375" style="26" customWidth="1"/>
    <col min="8451" max="8451" width="5.7109375" style="26" customWidth="1"/>
    <col min="8452" max="8452" width="4.7109375" style="26" customWidth="1"/>
    <col min="8453" max="8453" width="18.7109375" style="26" customWidth="1"/>
    <col min="8454" max="8454" width="11.42578125" style="26" customWidth="1"/>
    <col min="8455" max="8455" width="2.85546875" style="26" customWidth="1"/>
    <col min="8456" max="8456" width="10.42578125" style="26" bestFit="1" customWidth="1"/>
    <col min="8457" max="8457" width="2.85546875" style="26" customWidth="1"/>
    <col min="8458" max="8702" width="11.42578125" style="26" customWidth="1"/>
    <col min="8703" max="8703" width="9.140625" style="26"/>
    <col min="8704" max="8704" width="87.85546875" style="26" customWidth="1"/>
    <col min="8705" max="8705" width="10.7109375" style="26" customWidth="1"/>
    <col min="8706" max="8706" width="12.7109375" style="26" customWidth="1"/>
    <col min="8707" max="8707" width="5.7109375" style="26" customWidth="1"/>
    <col min="8708" max="8708" width="4.7109375" style="26" customWidth="1"/>
    <col min="8709" max="8709" width="18.7109375" style="26" customWidth="1"/>
    <col min="8710" max="8710" width="11.42578125" style="26" customWidth="1"/>
    <col min="8711" max="8711" width="2.85546875" style="26" customWidth="1"/>
    <col min="8712" max="8712" width="10.42578125" style="26" bestFit="1" customWidth="1"/>
    <col min="8713" max="8713" width="2.85546875" style="26" customWidth="1"/>
    <col min="8714" max="8958" width="11.42578125" style="26" customWidth="1"/>
    <col min="8959" max="8959" width="9.140625" style="26"/>
    <col min="8960" max="8960" width="87.85546875" style="26" customWidth="1"/>
    <col min="8961" max="8961" width="10.7109375" style="26" customWidth="1"/>
    <col min="8962" max="8962" width="12.7109375" style="26" customWidth="1"/>
    <col min="8963" max="8963" width="5.7109375" style="26" customWidth="1"/>
    <col min="8964" max="8964" width="4.7109375" style="26" customWidth="1"/>
    <col min="8965" max="8965" width="18.7109375" style="26" customWidth="1"/>
    <col min="8966" max="8966" width="11.42578125" style="26" customWidth="1"/>
    <col min="8967" max="8967" width="2.85546875" style="26" customWidth="1"/>
    <col min="8968" max="8968" width="10.42578125" style="26" bestFit="1" customWidth="1"/>
    <col min="8969" max="8969" width="2.85546875" style="26" customWidth="1"/>
    <col min="8970" max="9214" width="11.42578125" style="26" customWidth="1"/>
    <col min="9215" max="9215" width="9.140625" style="26"/>
    <col min="9216" max="9216" width="87.85546875" style="26" customWidth="1"/>
    <col min="9217" max="9217" width="10.7109375" style="26" customWidth="1"/>
    <col min="9218" max="9218" width="12.7109375" style="26" customWidth="1"/>
    <col min="9219" max="9219" width="5.7109375" style="26" customWidth="1"/>
    <col min="9220" max="9220" width="4.7109375" style="26" customWidth="1"/>
    <col min="9221" max="9221" width="18.7109375" style="26" customWidth="1"/>
    <col min="9222" max="9222" width="11.42578125" style="26" customWidth="1"/>
    <col min="9223" max="9223" width="2.85546875" style="26" customWidth="1"/>
    <col min="9224" max="9224" width="10.42578125" style="26" bestFit="1" customWidth="1"/>
    <col min="9225" max="9225" width="2.85546875" style="26" customWidth="1"/>
    <col min="9226" max="9470" width="11.42578125" style="26" customWidth="1"/>
    <col min="9471" max="9471" width="9.140625" style="26"/>
    <col min="9472" max="9472" width="87.85546875" style="26" customWidth="1"/>
    <col min="9473" max="9473" width="10.7109375" style="26" customWidth="1"/>
    <col min="9474" max="9474" width="12.7109375" style="26" customWidth="1"/>
    <col min="9475" max="9475" width="5.7109375" style="26" customWidth="1"/>
    <col min="9476" max="9476" width="4.7109375" style="26" customWidth="1"/>
    <col min="9477" max="9477" width="18.7109375" style="26" customWidth="1"/>
    <col min="9478" max="9478" width="11.42578125" style="26" customWidth="1"/>
    <col min="9479" max="9479" width="2.85546875" style="26" customWidth="1"/>
    <col min="9480" max="9480" width="10.42578125" style="26" bestFit="1" customWidth="1"/>
    <col min="9481" max="9481" width="2.85546875" style="26" customWidth="1"/>
    <col min="9482" max="9726" width="11.42578125" style="26" customWidth="1"/>
    <col min="9727" max="9727" width="9.140625" style="26"/>
    <col min="9728" max="9728" width="87.85546875" style="26" customWidth="1"/>
    <col min="9729" max="9729" width="10.7109375" style="26" customWidth="1"/>
    <col min="9730" max="9730" width="12.7109375" style="26" customWidth="1"/>
    <col min="9731" max="9731" width="5.7109375" style="26" customWidth="1"/>
    <col min="9732" max="9732" width="4.7109375" style="26" customWidth="1"/>
    <col min="9733" max="9733" width="18.7109375" style="26" customWidth="1"/>
    <col min="9734" max="9734" width="11.42578125" style="26" customWidth="1"/>
    <col min="9735" max="9735" width="2.85546875" style="26" customWidth="1"/>
    <col min="9736" max="9736" width="10.42578125" style="26" bestFit="1" customWidth="1"/>
    <col min="9737" max="9737" width="2.85546875" style="26" customWidth="1"/>
    <col min="9738" max="9982" width="11.42578125" style="26" customWidth="1"/>
    <col min="9983" max="9983" width="9.140625" style="26"/>
    <col min="9984" max="9984" width="87.85546875" style="26" customWidth="1"/>
    <col min="9985" max="9985" width="10.7109375" style="26" customWidth="1"/>
    <col min="9986" max="9986" width="12.7109375" style="26" customWidth="1"/>
    <col min="9987" max="9987" width="5.7109375" style="26" customWidth="1"/>
    <col min="9988" max="9988" width="4.7109375" style="26" customWidth="1"/>
    <col min="9989" max="9989" width="18.7109375" style="26" customWidth="1"/>
    <col min="9990" max="9990" width="11.42578125" style="26" customWidth="1"/>
    <col min="9991" max="9991" width="2.85546875" style="26" customWidth="1"/>
    <col min="9992" max="9992" width="10.42578125" style="26" bestFit="1" customWidth="1"/>
    <col min="9993" max="9993" width="2.85546875" style="26" customWidth="1"/>
    <col min="9994" max="10238" width="11.42578125" style="26" customWidth="1"/>
    <col min="10239" max="10239" width="9.140625" style="26"/>
    <col min="10240" max="10240" width="87.85546875" style="26" customWidth="1"/>
    <col min="10241" max="10241" width="10.7109375" style="26" customWidth="1"/>
    <col min="10242" max="10242" width="12.7109375" style="26" customWidth="1"/>
    <col min="10243" max="10243" width="5.7109375" style="26" customWidth="1"/>
    <col min="10244" max="10244" width="4.7109375" style="26" customWidth="1"/>
    <col min="10245" max="10245" width="18.7109375" style="26" customWidth="1"/>
    <col min="10246" max="10246" width="11.42578125" style="26" customWidth="1"/>
    <col min="10247" max="10247" width="2.85546875" style="26" customWidth="1"/>
    <col min="10248" max="10248" width="10.42578125" style="26" bestFit="1" customWidth="1"/>
    <col min="10249" max="10249" width="2.85546875" style="26" customWidth="1"/>
    <col min="10250" max="10494" width="11.42578125" style="26" customWidth="1"/>
    <col min="10495" max="10495" width="9.140625" style="26"/>
    <col min="10496" max="10496" width="87.85546875" style="26" customWidth="1"/>
    <col min="10497" max="10497" width="10.7109375" style="26" customWidth="1"/>
    <col min="10498" max="10498" width="12.7109375" style="26" customWidth="1"/>
    <col min="10499" max="10499" width="5.7109375" style="26" customWidth="1"/>
    <col min="10500" max="10500" width="4.7109375" style="26" customWidth="1"/>
    <col min="10501" max="10501" width="18.7109375" style="26" customWidth="1"/>
    <col min="10502" max="10502" width="11.42578125" style="26" customWidth="1"/>
    <col min="10503" max="10503" width="2.85546875" style="26" customWidth="1"/>
    <col min="10504" max="10504" width="10.42578125" style="26" bestFit="1" customWidth="1"/>
    <col min="10505" max="10505" width="2.85546875" style="26" customWidth="1"/>
    <col min="10506" max="10750" width="11.42578125" style="26" customWidth="1"/>
    <col min="10751" max="10751" width="9.140625" style="26"/>
    <col min="10752" max="10752" width="87.85546875" style="26" customWidth="1"/>
    <col min="10753" max="10753" width="10.7109375" style="26" customWidth="1"/>
    <col min="10754" max="10754" width="12.7109375" style="26" customWidth="1"/>
    <col min="10755" max="10755" width="5.7109375" style="26" customWidth="1"/>
    <col min="10756" max="10756" width="4.7109375" style="26" customWidth="1"/>
    <col min="10757" max="10757" width="18.7109375" style="26" customWidth="1"/>
    <col min="10758" max="10758" width="11.42578125" style="26" customWidth="1"/>
    <col min="10759" max="10759" width="2.85546875" style="26" customWidth="1"/>
    <col min="10760" max="10760" width="10.42578125" style="26" bestFit="1" customWidth="1"/>
    <col min="10761" max="10761" width="2.85546875" style="26" customWidth="1"/>
    <col min="10762" max="11006" width="11.42578125" style="26" customWidth="1"/>
    <col min="11007" max="11007" width="9.140625" style="26"/>
    <col min="11008" max="11008" width="87.85546875" style="26" customWidth="1"/>
    <col min="11009" max="11009" width="10.7109375" style="26" customWidth="1"/>
    <col min="11010" max="11010" width="12.7109375" style="26" customWidth="1"/>
    <col min="11011" max="11011" width="5.7109375" style="26" customWidth="1"/>
    <col min="11012" max="11012" width="4.7109375" style="26" customWidth="1"/>
    <col min="11013" max="11013" width="18.7109375" style="26" customWidth="1"/>
    <col min="11014" max="11014" width="11.42578125" style="26" customWidth="1"/>
    <col min="11015" max="11015" width="2.85546875" style="26" customWidth="1"/>
    <col min="11016" max="11016" width="10.42578125" style="26" bestFit="1" customWidth="1"/>
    <col min="11017" max="11017" width="2.85546875" style="26" customWidth="1"/>
    <col min="11018" max="11262" width="11.42578125" style="26" customWidth="1"/>
    <col min="11263" max="11263" width="9.140625" style="26"/>
    <col min="11264" max="11264" width="87.85546875" style="26" customWidth="1"/>
    <col min="11265" max="11265" width="10.7109375" style="26" customWidth="1"/>
    <col min="11266" max="11266" width="12.7109375" style="26" customWidth="1"/>
    <col min="11267" max="11267" width="5.7109375" style="26" customWidth="1"/>
    <col min="11268" max="11268" width="4.7109375" style="26" customWidth="1"/>
    <col min="11269" max="11269" width="18.7109375" style="26" customWidth="1"/>
    <col min="11270" max="11270" width="11.42578125" style="26" customWidth="1"/>
    <col min="11271" max="11271" width="2.85546875" style="26" customWidth="1"/>
    <col min="11272" max="11272" width="10.42578125" style="26" bestFit="1" customWidth="1"/>
    <col min="11273" max="11273" width="2.85546875" style="26" customWidth="1"/>
    <col min="11274" max="11518" width="11.42578125" style="26" customWidth="1"/>
    <col min="11519" max="11519" width="9.140625" style="26"/>
    <col min="11520" max="11520" width="87.85546875" style="26" customWidth="1"/>
    <col min="11521" max="11521" width="10.7109375" style="26" customWidth="1"/>
    <col min="11522" max="11522" width="12.7109375" style="26" customWidth="1"/>
    <col min="11523" max="11523" width="5.7109375" style="26" customWidth="1"/>
    <col min="11524" max="11524" width="4.7109375" style="26" customWidth="1"/>
    <col min="11525" max="11525" width="18.7109375" style="26" customWidth="1"/>
    <col min="11526" max="11526" width="11.42578125" style="26" customWidth="1"/>
    <col min="11527" max="11527" width="2.85546875" style="26" customWidth="1"/>
    <col min="11528" max="11528" width="10.42578125" style="26" bestFit="1" customWidth="1"/>
    <col min="11529" max="11529" width="2.85546875" style="26" customWidth="1"/>
    <col min="11530" max="11774" width="11.42578125" style="26" customWidth="1"/>
    <col min="11775" max="11775" width="9.140625" style="26"/>
    <col min="11776" max="11776" width="87.85546875" style="26" customWidth="1"/>
    <col min="11777" max="11777" width="10.7109375" style="26" customWidth="1"/>
    <col min="11778" max="11778" width="12.7109375" style="26" customWidth="1"/>
    <col min="11779" max="11779" width="5.7109375" style="26" customWidth="1"/>
    <col min="11780" max="11780" width="4.7109375" style="26" customWidth="1"/>
    <col min="11781" max="11781" width="18.7109375" style="26" customWidth="1"/>
    <col min="11782" max="11782" width="11.42578125" style="26" customWidth="1"/>
    <col min="11783" max="11783" width="2.85546875" style="26" customWidth="1"/>
    <col min="11784" max="11784" width="10.42578125" style="26" bestFit="1" customWidth="1"/>
    <col min="11785" max="11785" width="2.85546875" style="26" customWidth="1"/>
    <col min="11786" max="12030" width="11.42578125" style="26" customWidth="1"/>
    <col min="12031" max="12031" width="9.140625" style="26"/>
    <col min="12032" max="12032" width="87.85546875" style="26" customWidth="1"/>
    <col min="12033" max="12033" width="10.7109375" style="26" customWidth="1"/>
    <col min="12034" max="12034" width="12.7109375" style="26" customWidth="1"/>
    <col min="12035" max="12035" width="5.7109375" style="26" customWidth="1"/>
    <col min="12036" max="12036" width="4.7109375" style="26" customWidth="1"/>
    <col min="12037" max="12037" width="18.7109375" style="26" customWidth="1"/>
    <col min="12038" max="12038" width="11.42578125" style="26" customWidth="1"/>
    <col min="12039" max="12039" width="2.85546875" style="26" customWidth="1"/>
    <col min="12040" max="12040" width="10.42578125" style="26" bestFit="1" customWidth="1"/>
    <col min="12041" max="12041" width="2.85546875" style="26" customWidth="1"/>
    <col min="12042" max="12286" width="11.42578125" style="26" customWidth="1"/>
    <col min="12287" max="12287" width="9.140625" style="26"/>
    <col min="12288" max="12288" width="87.85546875" style="26" customWidth="1"/>
    <col min="12289" max="12289" width="10.7109375" style="26" customWidth="1"/>
    <col min="12290" max="12290" width="12.7109375" style="26" customWidth="1"/>
    <col min="12291" max="12291" width="5.7109375" style="26" customWidth="1"/>
    <col min="12292" max="12292" width="4.7109375" style="26" customWidth="1"/>
    <col min="12293" max="12293" width="18.7109375" style="26" customWidth="1"/>
    <col min="12294" max="12294" width="11.42578125" style="26" customWidth="1"/>
    <col min="12295" max="12295" width="2.85546875" style="26" customWidth="1"/>
    <col min="12296" max="12296" width="10.42578125" style="26" bestFit="1" customWidth="1"/>
    <col min="12297" max="12297" width="2.85546875" style="26" customWidth="1"/>
    <col min="12298" max="12542" width="11.42578125" style="26" customWidth="1"/>
    <col min="12543" max="12543" width="9.140625" style="26"/>
    <col min="12544" max="12544" width="87.85546875" style="26" customWidth="1"/>
    <col min="12545" max="12545" width="10.7109375" style="26" customWidth="1"/>
    <col min="12546" max="12546" width="12.7109375" style="26" customWidth="1"/>
    <col min="12547" max="12547" width="5.7109375" style="26" customWidth="1"/>
    <col min="12548" max="12548" width="4.7109375" style="26" customWidth="1"/>
    <col min="12549" max="12549" width="18.7109375" style="26" customWidth="1"/>
    <col min="12550" max="12550" width="11.42578125" style="26" customWidth="1"/>
    <col min="12551" max="12551" width="2.85546875" style="26" customWidth="1"/>
    <col min="12552" max="12552" width="10.42578125" style="26" bestFit="1" customWidth="1"/>
    <col min="12553" max="12553" width="2.85546875" style="26" customWidth="1"/>
    <col min="12554" max="12798" width="11.42578125" style="26" customWidth="1"/>
    <col min="12799" max="12799" width="9.140625" style="26"/>
    <col min="12800" max="12800" width="87.85546875" style="26" customWidth="1"/>
    <col min="12801" max="12801" width="10.7109375" style="26" customWidth="1"/>
    <col min="12802" max="12802" width="12.7109375" style="26" customWidth="1"/>
    <col min="12803" max="12803" width="5.7109375" style="26" customWidth="1"/>
    <col min="12804" max="12804" width="4.7109375" style="26" customWidth="1"/>
    <col min="12805" max="12805" width="18.7109375" style="26" customWidth="1"/>
    <col min="12806" max="12806" width="11.42578125" style="26" customWidth="1"/>
    <col min="12807" max="12807" width="2.85546875" style="26" customWidth="1"/>
    <col min="12808" max="12808" width="10.42578125" style="26" bestFit="1" customWidth="1"/>
    <col min="12809" max="12809" width="2.85546875" style="26" customWidth="1"/>
    <col min="12810" max="13054" width="11.42578125" style="26" customWidth="1"/>
    <col min="13055" max="13055" width="9.140625" style="26"/>
    <col min="13056" max="13056" width="87.85546875" style="26" customWidth="1"/>
    <col min="13057" max="13057" width="10.7109375" style="26" customWidth="1"/>
    <col min="13058" max="13058" width="12.7109375" style="26" customWidth="1"/>
    <col min="13059" max="13059" width="5.7109375" style="26" customWidth="1"/>
    <col min="13060" max="13060" width="4.7109375" style="26" customWidth="1"/>
    <col min="13061" max="13061" width="18.7109375" style="26" customWidth="1"/>
    <col min="13062" max="13062" width="11.42578125" style="26" customWidth="1"/>
    <col min="13063" max="13063" width="2.85546875" style="26" customWidth="1"/>
    <col min="13064" max="13064" width="10.42578125" style="26" bestFit="1" customWidth="1"/>
    <col min="13065" max="13065" width="2.85546875" style="26" customWidth="1"/>
    <col min="13066" max="13310" width="11.42578125" style="26" customWidth="1"/>
    <col min="13311" max="13311" width="9.140625" style="26"/>
    <col min="13312" max="13312" width="87.85546875" style="26" customWidth="1"/>
    <col min="13313" max="13313" width="10.7109375" style="26" customWidth="1"/>
    <col min="13314" max="13314" width="12.7109375" style="26" customWidth="1"/>
    <col min="13315" max="13315" width="5.7109375" style="26" customWidth="1"/>
    <col min="13316" max="13316" width="4.7109375" style="26" customWidth="1"/>
    <col min="13317" max="13317" width="18.7109375" style="26" customWidth="1"/>
    <col min="13318" max="13318" width="11.42578125" style="26" customWidth="1"/>
    <col min="13319" max="13319" width="2.85546875" style="26" customWidth="1"/>
    <col min="13320" max="13320" width="10.42578125" style="26" bestFit="1" customWidth="1"/>
    <col min="13321" max="13321" width="2.85546875" style="26" customWidth="1"/>
    <col min="13322" max="13566" width="11.42578125" style="26" customWidth="1"/>
    <col min="13567" max="13567" width="9.140625" style="26"/>
    <col min="13568" max="13568" width="87.85546875" style="26" customWidth="1"/>
    <col min="13569" max="13569" width="10.7109375" style="26" customWidth="1"/>
    <col min="13570" max="13570" width="12.7109375" style="26" customWidth="1"/>
    <col min="13571" max="13571" width="5.7109375" style="26" customWidth="1"/>
    <col min="13572" max="13572" width="4.7109375" style="26" customWidth="1"/>
    <col min="13573" max="13573" width="18.7109375" style="26" customWidth="1"/>
    <col min="13574" max="13574" width="11.42578125" style="26" customWidth="1"/>
    <col min="13575" max="13575" width="2.85546875" style="26" customWidth="1"/>
    <col min="13576" max="13576" width="10.42578125" style="26" bestFit="1" customWidth="1"/>
    <col min="13577" max="13577" width="2.85546875" style="26" customWidth="1"/>
    <col min="13578" max="13822" width="11.42578125" style="26" customWidth="1"/>
    <col min="13823" max="13823" width="9.140625" style="26"/>
    <col min="13824" max="13824" width="87.85546875" style="26" customWidth="1"/>
    <col min="13825" max="13825" width="10.7109375" style="26" customWidth="1"/>
    <col min="13826" max="13826" width="12.7109375" style="26" customWidth="1"/>
    <col min="13827" max="13827" width="5.7109375" style="26" customWidth="1"/>
    <col min="13828" max="13828" width="4.7109375" style="26" customWidth="1"/>
    <col min="13829" max="13829" width="18.7109375" style="26" customWidth="1"/>
    <col min="13830" max="13830" width="11.42578125" style="26" customWidth="1"/>
    <col min="13831" max="13831" width="2.85546875" style="26" customWidth="1"/>
    <col min="13832" max="13832" width="10.42578125" style="26" bestFit="1" customWidth="1"/>
    <col min="13833" max="13833" width="2.85546875" style="26" customWidth="1"/>
    <col min="13834" max="14078" width="11.42578125" style="26" customWidth="1"/>
    <col min="14079" max="14079" width="9.140625" style="26"/>
    <col min="14080" max="14080" width="87.85546875" style="26" customWidth="1"/>
    <col min="14081" max="14081" width="10.7109375" style="26" customWidth="1"/>
    <col min="14082" max="14082" width="12.7109375" style="26" customWidth="1"/>
    <col min="14083" max="14083" width="5.7109375" style="26" customWidth="1"/>
    <col min="14084" max="14084" width="4.7109375" style="26" customWidth="1"/>
    <col min="14085" max="14085" width="18.7109375" style="26" customWidth="1"/>
    <col min="14086" max="14086" width="11.42578125" style="26" customWidth="1"/>
    <col min="14087" max="14087" width="2.85546875" style="26" customWidth="1"/>
    <col min="14088" max="14088" width="10.42578125" style="26" bestFit="1" customWidth="1"/>
    <col min="14089" max="14089" width="2.85546875" style="26" customWidth="1"/>
    <col min="14090" max="14334" width="11.42578125" style="26" customWidth="1"/>
    <col min="14335" max="14335" width="9.140625" style="26"/>
    <col min="14336" max="14336" width="87.85546875" style="26" customWidth="1"/>
    <col min="14337" max="14337" width="10.7109375" style="26" customWidth="1"/>
    <col min="14338" max="14338" width="12.7109375" style="26" customWidth="1"/>
    <col min="14339" max="14339" width="5.7109375" style="26" customWidth="1"/>
    <col min="14340" max="14340" width="4.7109375" style="26" customWidth="1"/>
    <col min="14341" max="14341" width="18.7109375" style="26" customWidth="1"/>
    <col min="14342" max="14342" width="11.42578125" style="26" customWidth="1"/>
    <col min="14343" max="14343" width="2.85546875" style="26" customWidth="1"/>
    <col min="14344" max="14344" width="10.42578125" style="26" bestFit="1" customWidth="1"/>
    <col min="14345" max="14345" width="2.85546875" style="26" customWidth="1"/>
    <col min="14346" max="14590" width="11.42578125" style="26" customWidth="1"/>
    <col min="14591" max="14591" width="9.140625" style="26"/>
    <col min="14592" max="14592" width="87.85546875" style="26" customWidth="1"/>
    <col min="14593" max="14593" width="10.7109375" style="26" customWidth="1"/>
    <col min="14594" max="14594" width="12.7109375" style="26" customWidth="1"/>
    <col min="14595" max="14595" width="5.7109375" style="26" customWidth="1"/>
    <col min="14596" max="14596" width="4.7109375" style="26" customWidth="1"/>
    <col min="14597" max="14597" width="18.7109375" style="26" customWidth="1"/>
    <col min="14598" max="14598" width="11.42578125" style="26" customWidth="1"/>
    <col min="14599" max="14599" width="2.85546875" style="26" customWidth="1"/>
    <col min="14600" max="14600" width="10.42578125" style="26" bestFit="1" customWidth="1"/>
    <col min="14601" max="14601" width="2.85546875" style="26" customWidth="1"/>
    <col min="14602" max="14846" width="11.42578125" style="26" customWidth="1"/>
    <col min="14847" max="14847" width="9.140625" style="26"/>
    <col min="14848" max="14848" width="87.85546875" style="26" customWidth="1"/>
    <col min="14849" max="14849" width="10.7109375" style="26" customWidth="1"/>
    <col min="14850" max="14850" width="12.7109375" style="26" customWidth="1"/>
    <col min="14851" max="14851" width="5.7109375" style="26" customWidth="1"/>
    <col min="14852" max="14852" width="4.7109375" style="26" customWidth="1"/>
    <col min="14853" max="14853" width="18.7109375" style="26" customWidth="1"/>
    <col min="14854" max="14854" width="11.42578125" style="26" customWidth="1"/>
    <col min="14855" max="14855" width="2.85546875" style="26" customWidth="1"/>
    <col min="14856" max="14856" width="10.42578125" style="26" bestFit="1" customWidth="1"/>
    <col min="14857" max="14857" width="2.85546875" style="26" customWidth="1"/>
    <col min="14858" max="15102" width="11.42578125" style="26" customWidth="1"/>
    <col min="15103" max="15103" width="9.140625" style="26"/>
    <col min="15104" max="15104" width="87.85546875" style="26" customWidth="1"/>
    <col min="15105" max="15105" width="10.7109375" style="26" customWidth="1"/>
    <col min="15106" max="15106" width="12.7109375" style="26" customWidth="1"/>
    <col min="15107" max="15107" width="5.7109375" style="26" customWidth="1"/>
    <col min="15108" max="15108" width="4.7109375" style="26" customWidth="1"/>
    <col min="15109" max="15109" width="18.7109375" style="26" customWidth="1"/>
    <col min="15110" max="15110" width="11.42578125" style="26" customWidth="1"/>
    <col min="15111" max="15111" width="2.85546875" style="26" customWidth="1"/>
    <col min="15112" max="15112" width="10.42578125" style="26" bestFit="1" customWidth="1"/>
    <col min="15113" max="15113" width="2.85546875" style="26" customWidth="1"/>
    <col min="15114" max="15358" width="11.42578125" style="26" customWidth="1"/>
    <col min="15359" max="15359" width="9.140625" style="26"/>
    <col min="15360" max="15360" width="87.85546875" style="26" customWidth="1"/>
    <col min="15361" max="15361" width="10.7109375" style="26" customWidth="1"/>
    <col min="15362" max="15362" width="12.7109375" style="26" customWidth="1"/>
    <col min="15363" max="15363" width="5.7109375" style="26" customWidth="1"/>
    <col min="15364" max="15364" width="4.7109375" style="26" customWidth="1"/>
    <col min="15365" max="15365" width="18.7109375" style="26" customWidth="1"/>
    <col min="15366" max="15366" width="11.42578125" style="26" customWidth="1"/>
    <col min="15367" max="15367" width="2.85546875" style="26" customWidth="1"/>
    <col min="15368" max="15368" width="10.42578125" style="26" bestFit="1" customWidth="1"/>
    <col min="15369" max="15369" width="2.85546875" style="26" customWidth="1"/>
    <col min="15370" max="15614" width="11.42578125" style="26" customWidth="1"/>
    <col min="15615" max="15615" width="9.140625" style="26"/>
    <col min="15616" max="15616" width="87.85546875" style="26" customWidth="1"/>
    <col min="15617" max="15617" width="10.7109375" style="26" customWidth="1"/>
    <col min="15618" max="15618" width="12.7109375" style="26" customWidth="1"/>
    <col min="15619" max="15619" width="5.7109375" style="26" customWidth="1"/>
    <col min="15620" max="15620" width="4.7109375" style="26" customWidth="1"/>
    <col min="15621" max="15621" width="18.7109375" style="26" customWidth="1"/>
    <col min="15622" max="15622" width="11.42578125" style="26" customWidth="1"/>
    <col min="15623" max="15623" width="2.85546875" style="26" customWidth="1"/>
    <col min="15624" max="15624" width="10.42578125" style="26" bestFit="1" customWidth="1"/>
    <col min="15625" max="15625" width="2.85546875" style="26" customWidth="1"/>
    <col min="15626" max="15870" width="11.42578125" style="26" customWidth="1"/>
    <col min="15871" max="15871" width="9.140625" style="26"/>
    <col min="15872" max="15872" width="87.85546875" style="26" customWidth="1"/>
    <col min="15873" max="15873" width="10.7109375" style="26" customWidth="1"/>
    <col min="15874" max="15874" width="12.7109375" style="26" customWidth="1"/>
    <col min="15875" max="15875" width="5.7109375" style="26" customWidth="1"/>
    <col min="15876" max="15876" width="4.7109375" style="26" customWidth="1"/>
    <col min="15877" max="15877" width="18.7109375" style="26" customWidth="1"/>
    <col min="15878" max="15878" width="11.42578125" style="26" customWidth="1"/>
    <col min="15879" max="15879" width="2.85546875" style="26" customWidth="1"/>
    <col min="15880" max="15880" width="10.42578125" style="26" bestFit="1" customWidth="1"/>
    <col min="15881" max="15881" width="2.85546875" style="26" customWidth="1"/>
    <col min="15882" max="16126" width="11.42578125" style="26" customWidth="1"/>
    <col min="16127" max="16127" width="9.140625" style="26"/>
    <col min="16128" max="16128" width="87.85546875" style="26" customWidth="1"/>
    <col min="16129" max="16129" width="10.7109375" style="26" customWidth="1"/>
    <col min="16130" max="16130" width="12.7109375" style="26" customWidth="1"/>
    <col min="16131" max="16131" width="5.7109375" style="26" customWidth="1"/>
    <col min="16132" max="16132" width="4.7109375" style="26" customWidth="1"/>
    <col min="16133" max="16133" width="18.7109375" style="26" customWidth="1"/>
    <col min="16134" max="16134" width="11.42578125" style="26" customWidth="1"/>
    <col min="16135" max="16135" width="2.85546875" style="26" customWidth="1"/>
    <col min="16136" max="16136" width="10.42578125" style="26" bestFit="1" customWidth="1"/>
    <col min="16137" max="16137" width="2.85546875" style="26" customWidth="1"/>
    <col min="16138" max="16384" width="11.42578125" style="26" customWidth="1"/>
  </cols>
  <sheetData>
    <row r="1" spans="1:11" ht="18">
      <c r="A1" s="309" t="s">
        <v>95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>
      <c r="A2" s="27" t="s">
        <v>96</v>
      </c>
      <c r="B2" s="27" t="s">
        <v>319</v>
      </c>
      <c r="C2" s="28"/>
      <c r="D2" s="28"/>
      <c r="E2" s="28"/>
      <c r="F2" s="29"/>
      <c r="G2" s="30"/>
      <c r="H2" s="28"/>
      <c r="I2" s="31"/>
      <c r="J2" s="30"/>
      <c r="K2" s="30"/>
    </row>
    <row r="3" spans="1:11">
      <c r="A3" s="27" t="s">
        <v>97</v>
      </c>
      <c r="B3" s="32" t="s">
        <v>98</v>
      </c>
      <c r="C3" s="28"/>
      <c r="D3" s="28"/>
      <c r="E3" s="28"/>
      <c r="F3" s="29"/>
      <c r="G3" s="30"/>
      <c r="H3" s="33"/>
      <c r="I3" s="31"/>
      <c r="J3" s="30"/>
      <c r="K3" s="30"/>
    </row>
    <row r="4" spans="1:11">
      <c r="A4" s="34" t="s">
        <v>99</v>
      </c>
      <c r="B4" s="34" t="s">
        <v>448</v>
      </c>
      <c r="C4" s="28"/>
      <c r="D4" s="28"/>
      <c r="E4" s="28"/>
      <c r="F4" s="29"/>
      <c r="G4" s="30"/>
      <c r="H4" s="28"/>
      <c r="I4" s="31"/>
      <c r="J4" s="30"/>
      <c r="K4" s="30"/>
    </row>
    <row r="5" spans="1:11">
      <c r="A5" s="32"/>
      <c r="B5" s="32"/>
      <c r="C5" s="28"/>
      <c r="D5" s="28"/>
      <c r="E5" s="28"/>
      <c r="F5" s="29"/>
      <c r="G5" s="28"/>
      <c r="H5" s="28"/>
      <c r="I5" s="28"/>
      <c r="J5" s="28"/>
      <c r="K5" s="28"/>
    </row>
    <row r="6" spans="1:11">
      <c r="A6" s="32" t="s">
        <v>100</v>
      </c>
      <c r="B6" s="35"/>
      <c r="C6" s="28"/>
      <c r="D6" s="28"/>
      <c r="E6" s="28"/>
      <c r="F6" s="29"/>
      <c r="G6" s="28"/>
      <c r="H6" s="36" t="s">
        <v>449</v>
      </c>
      <c r="I6" s="37"/>
      <c r="J6" s="28"/>
      <c r="K6" s="28"/>
    </row>
    <row r="7" spans="1:11">
      <c r="A7" s="32" t="s">
        <v>320</v>
      </c>
      <c r="B7" s="35"/>
      <c r="C7" s="28"/>
      <c r="D7" s="28"/>
      <c r="E7" s="28"/>
      <c r="F7" s="29"/>
      <c r="G7" s="28"/>
      <c r="H7" s="310" t="s">
        <v>450</v>
      </c>
      <c r="I7" s="311"/>
      <c r="J7" s="28"/>
      <c r="K7" s="28"/>
    </row>
    <row r="8" spans="1:11">
      <c r="A8" s="32" t="s">
        <v>3</v>
      </c>
      <c r="B8" s="35"/>
      <c r="C8" s="28"/>
      <c r="D8" s="28"/>
      <c r="E8" s="28"/>
      <c r="F8" s="29"/>
      <c r="G8" s="28"/>
      <c r="H8" s="28"/>
      <c r="I8" s="28"/>
      <c r="J8" s="28"/>
      <c r="K8" s="28"/>
    </row>
    <row r="9" spans="1:11">
      <c r="A9" s="38" t="s">
        <v>101</v>
      </c>
      <c r="B9" s="39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G9" s="41" t="s">
        <v>107</v>
      </c>
      <c r="H9" s="42" t="s">
        <v>108</v>
      </c>
      <c r="I9" s="41"/>
      <c r="J9" s="42" t="s">
        <v>109</v>
      </c>
      <c r="K9" s="41"/>
    </row>
    <row r="10" spans="1:11" ht="15" customHeight="1">
      <c r="A10" s="43"/>
      <c r="B10" s="44" t="s">
        <v>110</v>
      </c>
      <c r="C10" s="45"/>
      <c r="D10" s="46"/>
      <c r="E10" s="45"/>
      <c r="F10" s="45"/>
      <c r="G10" s="46"/>
    </row>
    <row r="11" spans="1:11">
      <c r="A11" s="48">
        <v>1</v>
      </c>
      <c r="B11" s="49" t="s">
        <v>111</v>
      </c>
      <c r="C11" s="50" t="s">
        <v>112</v>
      </c>
      <c r="D11" s="51" t="s">
        <v>113</v>
      </c>
      <c r="E11" s="50">
        <v>42</v>
      </c>
      <c r="F11" s="52" t="s">
        <v>54</v>
      </c>
      <c r="G11" s="53">
        <v>301000416</v>
      </c>
      <c r="H11" s="54"/>
      <c r="I11" s="55" t="s">
        <v>114</v>
      </c>
      <c r="J11" s="180">
        <f>E11*H11</f>
        <v>0</v>
      </c>
      <c r="K11" s="55" t="s">
        <v>114</v>
      </c>
    </row>
    <row r="12" spans="1:11">
      <c r="A12" s="48">
        <f t="shared" ref="A12:A16" si="0">A11+1</f>
        <v>2</v>
      </c>
      <c r="B12" s="49" t="s">
        <v>115</v>
      </c>
      <c r="C12" s="50" t="s">
        <v>116</v>
      </c>
      <c r="D12" s="51" t="s">
        <v>113</v>
      </c>
      <c r="E12" s="50">
        <v>2</v>
      </c>
      <c r="F12" s="50" t="s">
        <v>54</v>
      </c>
      <c r="G12" s="53" t="s">
        <v>117</v>
      </c>
      <c r="H12" s="54"/>
      <c r="I12" s="55" t="s">
        <v>114</v>
      </c>
      <c r="J12" s="180">
        <f t="shared" ref="J12:J16" si="1">E12*H12</f>
        <v>0</v>
      </c>
      <c r="K12" s="55" t="s">
        <v>114</v>
      </c>
    </row>
    <row r="13" spans="1:11">
      <c r="A13" s="48">
        <f t="shared" si="0"/>
        <v>3</v>
      </c>
      <c r="B13" s="49" t="s">
        <v>118</v>
      </c>
      <c r="C13" s="50" t="s">
        <v>119</v>
      </c>
      <c r="D13" s="51" t="s">
        <v>120</v>
      </c>
      <c r="E13" s="50">
        <v>28</v>
      </c>
      <c r="F13" s="50" t="s">
        <v>54</v>
      </c>
      <c r="G13" s="56" t="s">
        <v>121</v>
      </c>
      <c r="H13" s="54"/>
      <c r="I13" s="55" t="s">
        <v>114</v>
      </c>
      <c r="J13" s="180">
        <f t="shared" si="1"/>
        <v>0</v>
      </c>
      <c r="K13" s="55" t="s">
        <v>114</v>
      </c>
    </row>
    <row r="14" spans="1:11">
      <c r="A14" s="48">
        <f t="shared" si="0"/>
        <v>4</v>
      </c>
      <c r="B14" s="49" t="s">
        <v>118</v>
      </c>
      <c r="C14" s="50" t="s">
        <v>122</v>
      </c>
      <c r="D14" s="51" t="s">
        <v>120</v>
      </c>
      <c r="E14" s="50">
        <v>4</v>
      </c>
      <c r="F14" s="50" t="s">
        <v>54</v>
      </c>
      <c r="G14" s="56" t="s">
        <v>123</v>
      </c>
      <c r="H14" s="54"/>
      <c r="I14" s="55" t="s">
        <v>114</v>
      </c>
      <c r="J14" s="180">
        <f>E14*H14</f>
        <v>0</v>
      </c>
      <c r="K14" s="55" t="s">
        <v>114</v>
      </c>
    </row>
    <row r="15" spans="1:11">
      <c r="A15" s="48">
        <f t="shared" si="0"/>
        <v>5</v>
      </c>
      <c r="B15" s="49" t="s">
        <v>118</v>
      </c>
      <c r="C15" s="50" t="s">
        <v>112</v>
      </c>
      <c r="D15" s="51" t="s">
        <v>120</v>
      </c>
      <c r="E15" s="50">
        <v>4</v>
      </c>
      <c r="F15" s="50" t="s">
        <v>54</v>
      </c>
      <c r="G15" s="53" t="s">
        <v>124</v>
      </c>
      <c r="H15" s="54"/>
      <c r="I15" s="55" t="s">
        <v>114</v>
      </c>
      <c r="J15" s="180">
        <f t="shared" si="1"/>
        <v>0</v>
      </c>
      <c r="K15" s="55" t="s">
        <v>114</v>
      </c>
    </row>
    <row r="16" spans="1:11">
      <c r="A16" s="48">
        <f t="shared" si="0"/>
        <v>6</v>
      </c>
      <c r="B16" s="49" t="s">
        <v>125</v>
      </c>
      <c r="C16" s="50" t="s">
        <v>112</v>
      </c>
      <c r="D16" s="51" t="s">
        <v>120</v>
      </c>
      <c r="E16" s="50">
        <v>16</v>
      </c>
      <c r="F16" s="50" t="s">
        <v>54</v>
      </c>
      <c r="G16" s="53" t="s">
        <v>126</v>
      </c>
      <c r="H16" s="54"/>
      <c r="I16" s="55" t="s">
        <v>114</v>
      </c>
      <c r="J16" s="180">
        <f t="shared" si="1"/>
        <v>0</v>
      </c>
      <c r="K16" s="55" t="s">
        <v>114</v>
      </c>
    </row>
    <row r="17" spans="1:11" ht="15" customHeight="1">
      <c r="A17" s="43"/>
      <c r="B17" s="44" t="s">
        <v>129</v>
      </c>
      <c r="C17" s="45"/>
      <c r="D17" s="46"/>
      <c r="E17" s="45"/>
      <c r="F17" s="45"/>
      <c r="G17" s="46"/>
      <c r="J17" s="181"/>
    </row>
    <row r="18" spans="1:11" ht="15" customHeight="1">
      <c r="A18" s="48">
        <f>A16+1</f>
        <v>7</v>
      </c>
      <c r="B18" s="49" t="s">
        <v>130</v>
      </c>
      <c r="C18" s="50" t="s">
        <v>116</v>
      </c>
      <c r="D18" s="51" t="s">
        <v>128</v>
      </c>
      <c r="E18" s="59">
        <v>84</v>
      </c>
      <c r="F18" s="59" t="s">
        <v>45</v>
      </c>
      <c r="G18" s="60" t="s">
        <v>128</v>
      </c>
      <c r="H18" s="54"/>
      <c r="I18" s="55" t="s">
        <v>114</v>
      </c>
      <c r="J18" s="180">
        <f t="shared" ref="J18:J29" si="2">E18*H18</f>
        <v>0</v>
      </c>
      <c r="K18" s="55" t="s">
        <v>114</v>
      </c>
    </row>
    <row r="19" spans="1:11" ht="15" customHeight="1">
      <c r="A19" s="48">
        <f t="shared" ref="A19:A29" si="3">A18+1</f>
        <v>8</v>
      </c>
      <c r="B19" s="49" t="s">
        <v>131</v>
      </c>
      <c r="C19" s="50" t="s">
        <v>132</v>
      </c>
      <c r="D19" s="51" t="s">
        <v>128</v>
      </c>
      <c r="E19" s="59">
        <v>6</v>
      </c>
      <c r="F19" s="59" t="s">
        <v>45</v>
      </c>
      <c r="G19" s="60" t="s">
        <v>128</v>
      </c>
      <c r="H19" s="54"/>
      <c r="I19" s="55" t="s">
        <v>114</v>
      </c>
      <c r="J19" s="180">
        <f t="shared" si="2"/>
        <v>0</v>
      </c>
      <c r="K19" s="55" t="s">
        <v>114</v>
      </c>
    </row>
    <row r="20" spans="1:11" ht="15" customHeight="1">
      <c r="A20" s="48">
        <f t="shared" si="3"/>
        <v>9</v>
      </c>
      <c r="B20" s="49" t="s">
        <v>133</v>
      </c>
      <c r="C20" s="50" t="s">
        <v>116</v>
      </c>
      <c r="D20" s="51" t="s">
        <v>134</v>
      </c>
      <c r="E20" s="59">
        <v>3</v>
      </c>
      <c r="F20" s="59" t="s">
        <v>54</v>
      </c>
      <c r="G20" s="60">
        <v>751548</v>
      </c>
      <c r="H20" s="54"/>
      <c r="I20" s="55" t="s">
        <v>114</v>
      </c>
      <c r="J20" s="180">
        <f t="shared" si="2"/>
        <v>0</v>
      </c>
      <c r="K20" s="55" t="s">
        <v>114</v>
      </c>
    </row>
    <row r="21" spans="1:11" ht="15" customHeight="1">
      <c r="A21" s="48">
        <f t="shared" si="3"/>
        <v>10</v>
      </c>
      <c r="B21" s="49" t="s">
        <v>135</v>
      </c>
      <c r="C21" s="50" t="s">
        <v>128</v>
      </c>
      <c r="D21" s="51" t="s">
        <v>134</v>
      </c>
      <c r="E21" s="59">
        <v>2</v>
      </c>
      <c r="F21" s="59" t="s">
        <v>54</v>
      </c>
      <c r="G21" s="60">
        <v>752118</v>
      </c>
      <c r="H21" s="54"/>
      <c r="I21" s="55" t="s">
        <v>114</v>
      </c>
      <c r="J21" s="180">
        <f t="shared" si="2"/>
        <v>0</v>
      </c>
      <c r="K21" s="55" t="s">
        <v>114</v>
      </c>
    </row>
    <row r="22" spans="1:11" ht="15" customHeight="1">
      <c r="A22" s="48">
        <f t="shared" si="3"/>
        <v>11</v>
      </c>
      <c r="B22" s="49" t="s">
        <v>136</v>
      </c>
      <c r="C22" s="50" t="s">
        <v>116</v>
      </c>
      <c r="D22" s="51" t="s">
        <v>134</v>
      </c>
      <c r="E22" s="59">
        <v>13</v>
      </c>
      <c r="F22" s="59" t="s">
        <v>54</v>
      </c>
      <c r="G22" s="61">
        <v>751623</v>
      </c>
      <c r="H22" s="54"/>
      <c r="I22" s="55" t="s">
        <v>114</v>
      </c>
      <c r="J22" s="180">
        <f t="shared" si="2"/>
        <v>0</v>
      </c>
      <c r="K22" s="55" t="s">
        <v>114</v>
      </c>
    </row>
    <row r="23" spans="1:11" ht="15" customHeight="1">
      <c r="A23" s="48">
        <f t="shared" si="3"/>
        <v>12</v>
      </c>
      <c r="B23" s="49" t="s">
        <v>137</v>
      </c>
      <c r="C23" s="50" t="s">
        <v>116</v>
      </c>
      <c r="D23" s="51" t="s">
        <v>134</v>
      </c>
      <c r="E23" s="59">
        <v>3</v>
      </c>
      <c r="F23" s="59" t="s">
        <v>54</v>
      </c>
      <c r="G23" s="61">
        <v>751654</v>
      </c>
      <c r="H23" s="54"/>
      <c r="I23" s="55" t="s">
        <v>114</v>
      </c>
      <c r="J23" s="180">
        <f>E23*H23</f>
        <v>0</v>
      </c>
      <c r="K23" s="55" t="s">
        <v>114</v>
      </c>
    </row>
    <row r="24" spans="1:11" ht="15" customHeight="1">
      <c r="A24" s="48">
        <f t="shared" si="3"/>
        <v>13</v>
      </c>
      <c r="B24" s="49" t="s">
        <v>138</v>
      </c>
      <c r="C24" s="50" t="s">
        <v>116</v>
      </c>
      <c r="D24" s="51" t="s">
        <v>134</v>
      </c>
      <c r="E24" s="59">
        <v>4</v>
      </c>
      <c r="F24" s="59" t="s">
        <v>54</v>
      </c>
      <c r="G24" s="61">
        <v>751562</v>
      </c>
      <c r="H24" s="54"/>
      <c r="I24" s="55" t="s">
        <v>114</v>
      </c>
      <c r="J24" s="180">
        <f t="shared" si="2"/>
        <v>0</v>
      </c>
      <c r="K24" s="55" t="s">
        <v>114</v>
      </c>
    </row>
    <row r="25" spans="1:11" ht="15" customHeight="1">
      <c r="A25" s="48">
        <f t="shared" si="3"/>
        <v>14</v>
      </c>
      <c r="B25" s="49" t="s">
        <v>139</v>
      </c>
      <c r="C25" s="50" t="s">
        <v>116</v>
      </c>
      <c r="D25" s="51" t="s">
        <v>134</v>
      </c>
      <c r="E25" s="59">
        <v>6</v>
      </c>
      <c r="F25" s="59" t="s">
        <v>54</v>
      </c>
      <c r="G25" s="61">
        <v>751746</v>
      </c>
      <c r="H25" s="54"/>
      <c r="I25" s="55" t="s">
        <v>114</v>
      </c>
      <c r="J25" s="180">
        <f t="shared" si="2"/>
        <v>0</v>
      </c>
      <c r="K25" s="55" t="s">
        <v>114</v>
      </c>
    </row>
    <row r="26" spans="1:11" ht="15" customHeight="1">
      <c r="A26" s="48">
        <f t="shared" si="3"/>
        <v>15</v>
      </c>
      <c r="B26" s="49" t="s">
        <v>140</v>
      </c>
      <c r="C26" s="50" t="s">
        <v>132</v>
      </c>
      <c r="D26" s="51" t="s">
        <v>134</v>
      </c>
      <c r="E26" s="59">
        <v>2</v>
      </c>
      <c r="F26" s="59" t="s">
        <v>54</v>
      </c>
      <c r="G26" s="61">
        <v>694562</v>
      </c>
      <c r="H26" s="54"/>
      <c r="I26" s="55" t="s">
        <v>114</v>
      </c>
      <c r="J26" s="180">
        <f t="shared" si="2"/>
        <v>0</v>
      </c>
      <c r="K26" s="55" t="s">
        <v>114</v>
      </c>
    </row>
    <row r="27" spans="1:11" ht="15" customHeight="1">
      <c r="A27" s="48">
        <f t="shared" si="3"/>
        <v>16</v>
      </c>
      <c r="B27" s="49" t="s">
        <v>141</v>
      </c>
      <c r="C27" s="50" t="s">
        <v>132</v>
      </c>
      <c r="D27" s="51" t="s">
        <v>134</v>
      </c>
      <c r="E27" s="59">
        <v>2</v>
      </c>
      <c r="F27" s="59" t="s">
        <v>54</v>
      </c>
      <c r="G27" s="61">
        <v>695323</v>
      </c>
      <c r="H27" s="54"/>
      <c r="I27" s="55" t="s">
        <v>114</v>
      </c>
      <c r="J27" s="180">
        <f t="shared" si="2"/>
        <v>0</v>
      </c>
      <c r="K27" s="55" t="s">
        <v>114</v>
      </c>
    </row>
    <row r="28" spans="1:11" ht="15" customHeight="1">
      <c r="A28" s="48">
        <f t="shared" si="3"/>
        <v>17</v>
      </c>
      <c r="B28" s="49" t="s">
        <v>142</v>
      </c>
      <c r="C28" s="50" t="s">
        <v>128</v>
      </c>
      <c r="D28" s="51" t="s">
        <v>134</v>
      </c>
      <c r="E28" s="59">
        <v>2</v>
      </c>
      <c r="F28" s="59" t="s">
        <v>54</v>
      </c>
      <c r="G28" s="60">
        <v>752163</v>
      </c>
      <c r="H28" s="54"/>
      <c r="I28" s="55" t="s">
        <v>114</v>
      </c>
      <c r="J28" s="180">
        <f t="shared" si="2"/>
        <v>0</v>
      </c>
      <c r="K28" s="55" t="s">
        <v>114</v>
      </c>
    </row>
    <row r="29" spans="1:11" ht="15" customHeight="1">
      <c r="A29" s="48">
        <f t="shared" si="3"/>
        <v>18</v>
      </c>
      <c r="B29" s="49" t="s">
        <v>143</v>
      </c>
      <c r="C29" s="50" t="s">
        <v>116</v>
      </c>
      <c r="D29" s="51" t="s">
        <v>134</v>
      </c>
      <c r="E29" s="59">
        <v>3</v>
      </c>
      <c r="F29" s="59" t="s">
        <v>54</v>
      </c>
      <c r="G29" s="60">
        <v>751937</v>
      </c>
      <c r="H29" s="54"/>
      <c r="I29" s="55" t="s">
        <v>114</v>
      </c>
      <c r="J29" s="180">
        <f t="shared" si="2"/>
        <v>0</v>
      </c>
      <c r="K29" s="55" t="s">
        <v>114</v>
      </c>
    </row>
    <row r="30" spans="1:11" ht="15" customHeight="1">
      <c r="A30" s="43"/>
      <c r="B30" s="44" t="s">
        <v>144</v>
      </c>
      <c r="C30" s="45"/>
      <c r="D30" s="46"/>
      <c r="E30" s="45"/>
      <c r="F30" s="45"/>
      <c r="G30" s="46"/>
      <c r="J30" s="181"/>
    </row>
    <row r="31" spans="1:11" ht="15" customHeight="1">
      <c r="A31" s="48">
        <f>A29+1</f>
        <v>19</v>
      </c>
      <c r="B31" s="49" t="s">
        <v>145</v>
      </c>
      <c r="C31" s="50" t="s">
        <v>112</v>
      </c>
      <c r="D31" s="51" t="s">
        <v>134</v>
      </c>
      <c r="E31" s="50">
        <v>102</v>
      </c>
      <c r="F31" s="50" t="s">
        <v>45</v>
      </c>
      <c r="G31" s="60">
        <v>616014</v>
      </c>
      <c r="H31" s="54"/>
      <c r="I31" s="55" t="s">
        <v>114</v>
      </c>
      <c r="J31" s="180">
        <f t="shared" ref="J31:J42" si="4">E31*H31</f>
        <v>0</v>
      </c>
      <c r="K31" s="55" t="s">
        <v>114</v>
      </c>
    </row>
    <row r="32" spans="1:11" ht="15" customHeight="1">
      <c r="A32" s="48">
        <f>A31+1</f>
        <v>20</v>
      </c>
      <c r="B32" s="49" t="s">
        <v>146</v>
      </c>
      <c r="C32" s="50" t="s">
        <v>122</v>
      </c>
      <c r="D32" s="51" t="s">
        <v>134</v>
      </c>
      <c r="E32" s="59">
        <v>24</v>
      </c>
      <c r="F32" s="50" t="s">
        <v>45</v>
      </c>
      <c r="G32" s="60">
        <v>616038</v>
      </c>
      <c r="H32" s="54"/>
      <c r="I32" s="55" t="s">
        <v>114</v>
      </c>
      <c r="J32" s="180">
        <f t="shared" si="4"/>
        <v>0</v>
      </c>
      <c r="K32" s="55" t="s">
        <v>114</v>
      </c>
    </row>
    <row r="33" spans="1:11" ht="15" customHeight="1">
      <c r="A33" s="48">
        <f t="shared" ref="A33:A85" si="5">A32+1</f>
        <v>21</v>
      </c>
      <c r="B33" s="49" t="s">
        <v>147</v>
      </c>
      <c r="C33" s="50" t="s">
        <v>119</v>
      </c>
      <c r="D33" s="51" t="s">
        <v>134</v>
      </c>
      <c r="E33" s="59">
        <v>222</v>
      </c>
      <c r="F33" s="50" t="s">
        <v>45</v>
      </c>
      <c r="G33" s="60">
        <v>616045</v>
      </c>
      <c r="H33" s="54"/>
      <c r="I33" s="55" t="s">
        <v>114</v>
      </c>
      <c r="J33" s="180">
        <f t="shared" si="4"/>
        <v>0</v>
      </c>
      <c r="K33" s="55" t="s">
        <v>114</v>
      </c>
    </row>
    <row r="34" spans="1:11" ht="15" customHeight="1">
      <c r="A34" s="48">
        <f t="shared" si="5"/>
        <v>22</v>
      </c>
      <c r="B34" s="49" t="s">
        <v>148</v>
      </c>
      <c r="C34" s="50" t="s">
        <v>132</v>
      </c>
      <c r="D34" s="51" t="s">
        <v>134</v>
      </c>
      <c r="E34" s="50">
        <v>42</v>
      </c>
      <c r="F34" s="50" t="s">
        <v>45</v>
      </c>
      <c r="G34" s="60">
        <v>616557</v>
      </c>
      <c r="H34" s="54"/>
      <c r="I34" s="55" t="s">
        <v>114</v>
      </c>
      <c r="J34" s="180">
        <f t="shared" si="4"/>
        <v>0</v>
      </c>
      <c r="K34" s="55" t="s">
        <v>114</v>
      </c>
    </row>
    <row r="35" spans="1:11" ht="15" customHeight="1">
      <c r="A35" s="48">
        <f t="shared" si="5"/>
        <v>23</v>
      </c>
      <c r="B35" s="49" t="s">
        <v>149</v>
      </c>
      <c r="C35" s="50" t="s">
        <v>127</v>
      </c>
      <c r="D35" s="51" t="s">
        <v>134</v>
      </c>
      <c r="E35" s="50">
        <v>150</v>
      </c>
      <c r="F35" s="50" t="s">
        <v>45</v>
      </c>
      <c r="G35" s="60">
        <v>616571</v>
      </c>
      <c r="H35" s="54"/>
      <c r="I35" s="55" t="s">
        <v>114</v>
      </c>
      <c r="J35" s="180">
        <f t="shared" si="4"/>
        <v>0</v>
      </c>
      <c r="K35" s="55" t="s">
        <v>114</v>
      </c>
    </row>
    <row r="36" spans="1:11" ht="15" customHeight="1">
      <c r="A36" s="48">
        <f t="shared" si="5"/>
        <v>24</v>
      </c>
      <c r="B36" s="49" t="s">
        <v>150</v>
      </c>
      <c r="C36" s="51" t="s">
        <v>128</v>
      </c>
      <c r="D36" s="51" t="s">
        <v>134</v>
      </c>
      <c r="E36" s="50">
        <v>2</v>
      </c>
      <c r="F36" s="50" t="s">
        <v>54</v>
      </c>
      <c r="G36" s="60">
        <v>482718</v>
      </c>
      <c r="H36" s="54"/>
      <c r="I36" s="55" t="s">
        <v>114</v>
      </c>
      <c r="J36" s="180">
        <f t="shared" si="4"/>
        <v>0</v>
      </c>
      <c r="K36" s="55" t="s">
        <v>114</v>
      </c>
    </row>
    <row r="37" spans="1:11" ht="15" customHeight="1">
      <c r="A37" s="48">
        <f t="shared" si="5"/>
        <v>25</v>
      </c>
      <c r="B37" s="49" t="s">
        <v>151</v>
      </c>
      <c r="C37" s="51" t="s">
        <v>128</v>
      </c>
      <c r="D37" s="51" t="s">
        <v>134</v>
      </c>
      <c r="E37" s="50">
        <v>18</v>
      </c>
      <c r="F37" s="50" t="s">
        <v>54</v>
      </c>
      <c r="G37" s="60">
        <v>483036</v>
      </c>
      <c r="H37" s="54"/>
      <c r="I37" s="55" t="s">
        <v>114</v>
      </c>
      <c r="J37" s="180">
        <f t="shared" si="4"/>
        <v>0</v>
      </c>
      <c r="K37" s="55" t="s">
        <v>114</v>
      </c>
    </row>
    <row r="38" spans="1:11" ht="15" customHeight="1">
      <c r="A38" s="48">
        <f t="shared" si="5"/>
        <v>26</v>
      </c>
      <c r="B38" s="49" t="s">
        <v>152</v>
      </c>
      <c r="C38" s="51" t="s">
        <v>128</v>
      </c>
      <c r="D38" s="51" t="s">
        <v>134</v>
      </c>
      <c r="E38" s="50">
        <v>4</v>
      </c>
      <c r="F38" s="50" t="s">
        <v>54</v>
      </c>
      <c r="G38" s="60">
        <v>483029</v>
      </c>
      <c r="H38" s="54"/>
      <c r="I38" s="55" t="s">
        <v>114</v>
      </c>
      <c r="J38" s="180">
        <f t="shared" si="4"/>
        <v>0</v>
      </c>
      <c r="K38" s="55" t="s">
        <v>114</v>
      </c>
    </row>
    <row r="39" spans="1:11" ht="15" customHeight="1">
      <c r="A39" s="48">
        <f t="shared" si="5"/>
        <v>27</v>
      </c>
      <c r="B39" s="49" t="s">
        <v>153</v>
      </c>
      <c r="C39" s="51" t="s">
        <v>128</v>
      </c>
      <c r="D39" s="51" t="s">
        <v>134</v>
      </c>
      <c r="E39" s="50">
        <v>6</v>
      </c>
      <c r="F39" s="50" t="s">
        <v>54</v>
      </c>
      <c r="G39" s="60">
        <v>436070</v>
      </c>
      <c r="H39" s="54"/>
      <c r="I39" s="55" t="s">
        <v>114</v>
      </c>
      <c r="J39" s="180">
        <f t="shared" si="4"/>
        <v>0</v>
      </c>
      <c r="K39" s="55" t="s">
        <v>114</v>
      </c>
    </row>
    <row r="40" spans="1:11" ht="15" customHeight="1">
      <c r="A40" s="48">
        <f t="shared" si="5"/>
        <v>28</v>
      </c>
      <c r="B40" s="49" t="s">
        <v>154</v>
      </c>
      <c r="C40" s="51" t="s">
        <v>128</v>
      </c>
      <c r="D40" s="51" t="s">
        <v>134</v>
      </c>
      <c r="E40" s="50">
        <v>4</v>
      </c>
      <c r="F40" s="50" t="s">
        <v>54</v>
      </c>
      <c r="G40" s="60">
        <v>435884</v>
      </c>
      <c r="H40" s="54"/>
      <c r="I40" s="55" t="s">
        <v>114</v>
      </c>
      <c r="J40" s="180">
        <f t="shared" si="4"/>
        <v>0</v>
      </c>
      <c r="K40" s="55" t="s">
        <v>114</v>
      </c>
    </row>
    <row r="41" spans="1:11" ht="15" customHeight="1">
      <c r="A41" s="48">
        <f t="shared" si="5"/>
        <v>29</v>
      </c>
      <c r="B41" s="49" t="s">
        <v>155</v>
      </c>
      <c r="C41" s="51" t="s">
        <v>128</v>
      </c>
      <c r="D41" s="51" t="s">
        <v>134</v>
      </c>
      <c r="E41" s="50">
        <v>1</v>
      </c>
      <c r="F41" s="50" t="s">
        <v>54</v>
      </c>
      <c r="G41" s="60">
        <v>435905</v>
      </c>
      <c r="H41" s="54"/>
      <c r="I41" s="55" t="s">
        <v>114</v>
      </c>
      <c r="J41" s="180">
        <f t="shared" si="4"/>
        <v>0</v>
      </c>
      <c r="K41" s="55" t="s">
        <v>114</v>
      </c>
    </row>
    <row r="42" spans="1:11" ht="15" customHeight="1">
      <c r="A42" s="48">
        <f t="shared" si="5"/>
        <v>30</v>
      </c>
      <c r="B42" s="49" t="s">
        <v>156</v>
      </c>
      <c r="C42" s="51" t="s">
        <v>128</v>
      </c>
      <c r="D42" s="51" t="s">
        <v>134</v>
      </c>
      <c r="E42" s="50">
        <v>11</v>
      </c>
      <c r="F42" s="50" t="s">
        <v>54</v>
      </c>
      <c r="G42" s="60">
        <v>436032</v>
      </c>
      <c r="H42" s="54"/>
      <c r="I42" s="55" t="s">
        <v>114</v>
      </c>
      <c r="J42" s="180">
        <f t="shared" si="4"/>
        <v>0</v>
      </c>
      <c r="K42" s="55" t="s">
        <v>114</v>
      </c>
    </row>
    <row r="43" spans="1:11" ht="15" customHeight="1">
      <c r="A43" s="48">
        <f t="shared" si="5"/>
        <v>31</v>
      </c>
      <c r="B43" s="49" t="s">
        <v>157</v>
      </c>
      <c r="C43" s="51" t="s">
        <v>128</v>
      </c>
      <c r="D43" s="51" t="s">
        <v>134</v>
      </c>
      <c r="E43" s="50">
        <v>3</v>
      </c>
      <c r="F43" s="50" t="s">
        <v>54</v>
      </c>
      <c r="G43" s="60">
        <v>436001</v>
      </c>
      <c r="H43" s="54"/>
      <c r="I43" s="55" t="s">
        <v>114</v>
      </c>
      <c r="J43" s="180">
        <f>E43*H43</f>
        <v>0</v>
      </c>
      <c r="K43" s="55" t="s">
        <v>114</v>
      </c>
    </row>
    <row r="44" spans="1:11" ht="15" customHeight="1">
      <c r="A44" s="48">
        <f t="shared" si="5"/>
        <v>32</v>
      </c>
      <c r="B44" s="49" t="s">
        <v>158</v>
      </c>
      <c r="C44" s="50" t="s">
        <v>128</v>
      </c>
      <c r="D44" s="51" t="s">
        <v>134</v>
      </c>
      <c r="E44" s="50">
        <v>4</v>
      </c>
      <c r="F44" s="50" t="s">
        <v>54</v>
      </c>
      <c r="G44" s="60">
        <v>482862</v>
      </c>
      <c r="H44" s="54"/>
      <c r="I44" s="55" t="s">
        <v>114</v>
      </c>
      <c r="J44" s="180">
        <f t="shared" ref="J44:J66" si="6">E44*H44</f>
        <v>0</v>
      </c>
      <c r="K44" s="55" t="s">
        <v>114</v>
      </c>
    </row>
    <row r="45" spans="1:11" ht="15" customHeight="1">
      <c r="A45" s="48">
        <f t="shared" si="5"/>
        <v>33</v>
      </c>
      <c r="B45" s="49" t="s">
        <v>159</v>
      </c>
      <c r="C45" s="50" t="s">
        <v>128</v>
      </c>
      <c r="D45" s="51" t="s">
        <v>134</v>
      </c>
      <c r="E45" s="50">
        <v>14</v>
      </c>
      <c r="F45" s="50" t="s">
        <v>54</v>
      </c>
      <c r="G45" s="60">
        <v>482596</v>
      </c>
      <c r="H45" s="54"/>
      <c r="I45" s="55" t="s">
        <v>114</v>
      </c>
      <c r="J45" s="180">
        <f t="shared" si="6"/>
        <v>0</v>
      </c>
      <c r="K45" s="55" t="s">
        <v>114</v>
      </c>
    </row>
    <row r="46" spans="1:11" ht="15" customHeight="1">
      <c r="A46" s="48">
        <f t="shared" si="5"/>
        <v>34</v>
      </c>
      <c r="B46" s="49" t="s">
        <v>160</v>
      </c>
      <c r="C46" s="50" t="s">
        <v>128</v>
      </c>
      <c r="D46" s="51" t="s">
        <v>134</v>
      </c>
      <c r="E46" s="50">
        <v>6</v>
      </c>
      <c r="F46" s="50" t="s">
        <v>54</v>
      </c>
      <c r="G46" s="60">
        <v>482657</v>
      </c>
      <c r="H46" s="54"/>
      <c r="I46" s="55" t="s">
        <v>114</v>
      </c>
      <c r="J46" s="180">
        <f>E46*H46</f>
        <v>0</v>
      </c>
      <c r="K46" s="55" t="s">
        <v>114</v>
      </c>
    </row>
    <row r="47" spans="1:11" ht="15" customHeight="1">
      <c r="A47" s="48">
        <f t="shared" si="5"/>
        <v>35</v>
      </c>
      <c r="B47" s="49" t="s">
        <v>161</v>
      </c>
      <c r="C47" s="50" t="s">
        <v>128</v>
      </c>
      <c r="D47" s="51" t="s">
        <v>134</v>
      </c>
      <c r="E47" s="50">
        <v>59</v>
      </c>
      <c r="F47" s="50" t="s">
        <v>54</v>
      </c>
      <c r="G47" s="60">
        <v>435684</v>
      </c>
      <c r="H47" s="54"/>
      <c r="I47" s="55" t="s">
        <v>114</v>
      </c>
      <c r="J47" s="180">
        <f t="shared" si="6"/>
        <v>0</v>
      </c>
      <c r="K47" s="55" t="s">
        <v>114</v>
      </c>
    </row>
    <row r="48" spans="1:11" ht="15" customHeight="1">
      <c r="A48" s="48">
        <f t="shared" si="5"/>
        <v>36</v>
      </c>
      <c r="B48" s="49" t="s">
        <v>162</v>
      </c>
      <c r="C48" s="50" t="s">
        <v>128</v>
      </c>
      <c r="D48" s="51" t="s">
        <v>134</v>
      </c>
      <c r="E48" s="50">
        <v>4</v>
      </c>
      <c r="F48" s="50" t="s">
        <v>54</v>
      </c>
      <c r="G48" s="60">
        <v>435363</v>
      </c>
      <c r="H48" s="54"/>
      <c r="I48" s="55" t="s">
        <v>114</v>
      </c>
      <c r="J48" s="180">
        <f t="shared" si="6"/>
        <v>0</v>
      </c>
      <c r="K48" s="55" t="s">
        <v>114</v>
      </c>
    </row>
    <row r="49" spans="1:11" ht="15" customHeight="1">
      <c r="A49" s="48">
        <f t="shared" si="5"/>
        <v>37</v>
      </c>
      <c r="B49" s="49" t="s">
        <v>163</v>
      </c>
      <c r="C49" s="50" t="s">
        <v>128</v>
      </c>
      <c r="D49" s="51" t="s">
        <v>134</v>
      </c>
      <c r="E49" s="50">
        <v>22</v>
      </c>
      <c r="F49" s="50" t="s">
        <v>54</v>
      </c>
      <c r="G49" s="60">
        <v>435431</v>
      </c>
      <c r="H49" s="54"/>
      <c r="I49" s="55" t="s">
        <v>114</v>
      </c>
      <c r="J49" s="180">
        <f>E49*H49</f>
        <v>0</v>
      </c>
      <c r="K49" s="55" t="s">
        <v>114</v>
      </c>
    </row>
    <row r="50" spans="1:11" ht="15" customHeight="1">
      <c r="A50" s="48">
        <f t="shared" si="5"/>
        <v>38</v>
      </c>
      <c r="B50" s="49" t="s">
        <v>164</v>
      </c>
      <c r="C50" s="50" t="s">
        <v>128</v>
      </c>
      <c r="D50" s="51" t="s">
        <v>134</v>
      </c>
      <c r="E50" s="50">
        <v>4</v>
      </c>
      <c r="F50" s="50" t="s">
        <v>54</v>
      </c>
      <c r="G50" s="60">
        <v>435677</v>
      </c>
      <c r="H50" s="54"/>
      <c r="I50" s="55" t="s">
        <v>114</v>
      </c>
      <c r="J50" s="180">
        <f t="shared" si="6"/>
        <v>0</v>
      </c>
      <c r="K50" s="55" t="s">
        <v>114</v>
      </c>
    </row>
    <row r="51" spans="1:11" ht="15" customHeight="1">
      <c r="A51" s="48">
        <f t="shared" si="5"/>
        <v>39</v>
      </c>
      <c r="B51" s="49" t="s">
        <v>165</v>
      </c>
      <c r="C51" s="50" t="s">
        <v>128</v>
      </c>
      <c r="D51" s="51" t="s">
        <v>134</v>
      </c>
      <c r="E51" s="50">
        <v>4</v>
      </c>
      <c r="F51" s="50" t="s">
        <v>54</v>
      </c>
      <c r="G51" s="60">
        <v>435424</v>
      </c>
      <c r="H51" s="54"/>
      <c r="I51" s="55" t="s">
        <v>114</v>
      </c>
      <c r="J51" s="180">
        <f t="shared" si="6"/>
        <v>0</v>
      </c>
      <c r="K51" s="55" t="s">
        <v>114</v>
      </c>
    </row>
    <row r="52" spans="1:11" ht="15" customHeight="1">
      <c r="A52" s="48">
        <f t="shared" si="5"/>
        <v>40</v>
      </c>
      <c r="B52" s="49" t="s">
        <v>166</v>
      </c>
      <c r="C52" s="50" t="s">
        <v>128</v>
      </c>
      <c r="D52" s="51" t="s">
        <v>134</v>
      </c>
      <c r="E52" s="50">
        <v>25</v>
      </c>
      <c r="F52" s="50" t="s">
        <v>54</v>
      </c>
      <c r="G52" s="60">
        <v>435639</v>
      </c>
      <c r="H52" s="54"/>
      <c r="I52" s="55" t="s">
        <v>114</v>
      </c>
      <c r="J52" s="180">
        <f t="shared" si="6"/>
        <v>0</v>
      </c>
      <c r="K52" s="55" t="s">
        <v>114</v>
      </c>
    </row>
    <row r="53" spans="1:11" ht="15" customHeight="1">
      <c r="A53" s="48">
        <f t="shared" si="5"/>
        <v>41</v>
      </c>
      <c r="B53" s="49" t="s">
        <v>167</v>
      </c>
      <c r="C53" s="50" t="s">
        <v>128</v>
      </c>
      <c r="D53" s="51" t="s">
        <v>134</v>
      </c>
      <c r="E53" s="50">
        <v>20</v>
      </c>
      <c r="F53" s="50" t="s">
        <v>54</v>
      </c>
      <c r="G53" s="60">
        <v>435790</v>
      </c>
      <c r="H53" s="54"/>
      <c r="I53" s="55" t="s">
        <v>114</v>
      </c>
      <c r="J53" s="180">
        <f t="shared" si="6"/>
        <v>0</v>
      </c>
      <c r="K53" s="55" t="s">
        <v>114</v>
      </c>
    </row>
    <row r="54" spans="1:11" ht="15" customHeight="1">
      <c r="A54" s="48">
        <f t="shared" si="5"/>
        <v>42</v>
      </c>
      <c r="B54" s="49" t="s">
        <v>168</v>
      </c>
      <c r="C54" s="50" t="s">
        <v>128</v>
      </c>
      <c r="D54" s="51" t="s">
        <v>134</v>
      </c>
      <c r="E54" s="50">
        <v>28</v>
      </c>
      <c r="F54" s="50" t="s">
        <v>54</v>
      </c>
      <c r="G54" s="60">
        <v>436957</v>
      </c>
      <c r="H54" s="54"/>
      <c r="I54" s="55" t="s">
        <v>114</v>
      </c>
      <c r="J54" s="180">
        <f t="shared" si="6"/>
        <v>0</v>
      </c>
      <c r="K54" s="55" t="s">
        <v>114</v>
      </c>
    </row>
    <row r="55" spans="1:11" ht="15" customHeight="1">
      <c r="A55" s="48">
        <f t="shared" si="5"/>
        <v>43</v>
      </c>
      <c r="B55" s="49" t="s">
        <v>169</v>
      </c>
      <c r="C55" s="50" t="s">
        <v>128</v>
      </c>
      <c r="D55" s="51" t="s">
        <v>134</v>
      </c>
      <c r="E55" s="50">
        <v>4</v>
      </c>
      <c r="F55" s="50" t="s">
        <v>54</v>
      </c>
      <c r="G55" s="60">
        <v>436940</v>
      </c>
      <c r="H55" s="54"/>
      <c r="I55" s="55" t="s">
        <v>114</v>
      </c>
      <c r="J55" s="180">
        <f t="shared" si="6"/>
        <v>0</v>
      </c>
      <c r="K55" s="55" t="s">
        <v>114</v>
      </c>
    </row>
    <row r="56" spans="1:11" ht="15" customHeight="1">
      <c r="A56" s="48">
        <f t="shared" si="5"/>
        <v>44</v>
      </c>
      <c r="B56" s="49" t="s">
        <v>170</v>
      </c>
      <c r="C56" s="50" t="s">
        <v>128</v>
      </c>
      <c r="D56" s="51" t="s">
        <v>134</v>
      </c>
      <c r="E56" s="50">
        <v>16</v>
      </c>
      <c r="F56" s="50" t="s">
        <v>54</v>
      </c>
      <c r="G56" s="60">
        <v>436926</v>
      </c>
      <c r="H56" s="54"/>
      <c r="I56" s="55" t="s">
        <v>114</v>
      </c>
      <c r="J56" s="180">
        <f t="shared" si="6"/>
        <v>0</v>
      </c>
      <c r="K56" s="55" t="s">
        <v>114</v>
      </c>
    </row>
    <row r="57" spans="1:11" ht="15" customHeight="1">
      <c r="A57" s="48">
        <f t="shared" si="5"/>
        <v>45</v>
      </c>
      <c r="B57" s="49" t="s">
        <v>171</v>
      </c>
      <c r="C57" s="50" t="s">
        <v>128</v>
      </c>
      <c r="D57" s="51" t="s">
        <v>134</v>
      </c>
      <c r="E57" s="50">
        <v>4</v>
      </c>
      <c r="F57" s="50" t="s">
        <v>54</v>
      </c>
      <c r="G57" s="60">
        <v>483135</v>
      </c>
      <c r="H57" s="54"/>
      <c r="I57" s="55" t="s">
        <v>114</v>
      </c>
      <c r="J57" s="180">
        <f t="shared" si="6"/>
        <v>0</v>
      </c>
      <c r="K57" s="55" t="s">
        <v>114</v>
      </c>
    </row>
    <row r="58" spans="1:11" ht="15" customHeight="1">
      <c r="A58" s="48">
        <f t="shared" si="5"/>
        <v>46</v>
      </c>
      <c r="B58" s="49" t="s">
        <v>172</v>
      </c>
      <c r="C58" s="50" t="s">
        <v>128</v>
      </c>
      <c r="D58" s="51" t="s">
        <v>134</v>
      </c>
      <c r="E58" s="50">
        <v>4</v>
      </c>
      <c r="F58" s="50" t="s">
        <v>54</v>
      </c>
      <c r="G58" s="60">
        <v>436360</v>
      </c>
      <c r="H58" s="54"/>
      <c r="I58" s="55" t="s">
        <v>114</v>
      </c>
      <c r="J58" s="180">
        <f t="shared" si="6"/>
        <v>0</v>
      </c>
      <c r="K58" s="55" t="s">
        <v>114</v>
      </c>
    </row>
    <row r="59" spans="1:11" ht="15" customHeight="1">
      <c r="A59" s="48">
        <f t="shared" si="5"/>
        <v>47</v>
      </c>
      <c r="B59" s="49" t="s">
        <v>173</v>
      </c>
      <c r="C59" s="50" t="s">
        <v>128</v>
      </c>
      <c r="D59" s="51" t="s">
        <v>134</v>
      </c>
      <c r="E59" s="50">
        <v>2</v>
      </c>
      <c r="F59" s="50" t="s">
        <v>54</v>
      </c>
      <c r="G59" s="60">
        <v>436339</v>
      </c>
      <c r="H59" s="54"/>
      <c r="I59" s="55" t="s">
        <v>114</v>
      </c>
      <c r="J59" s="180">
        <f>E59*H59</f>
        <v>0</v>
      </c>
      <c r="K59" s="55" t="s">
        <v>114</v>
      </c>
    </row>
    <row r="60" spans="1:11" ht="15" customHeight="1">
      <c r="A60" s="48">
        <f t="shared" si="5"/>
        <v>48</v>
      </c>
      <c r="B60" s="49" t="s">
        <v>174</v>
      </c>
      <c r="C60" s="50" t="s">
        <v>128</v>
      </c>
      <c r="D60" s="51" t="s">
        <v>134</v>
      </c>
      <c r="E60" s="50">
        <v>2</v>
      </c>
      <c r="F60" s="50" t="s">
        <v>54</v>
      </c>
      <c r="G60" s="60">
        <v>436292</v>
      </c>
      <c r="H60" s="54"/>
      <c r="I60" s="55" t="s">
        <v>114</v>
      </c>
      <c r="J60" s="180">
        <f>E60*H60</f>
        <v>0</v>
      </c>
      <c r="K60" s="55" t="s">
        <v>114</v>
      </c>
    </row>
    <row r="61" spans="1:11" ht="15" customHeight="1">
      <c r="A61" s="48">
        <f t="shared" si="5"/>
        <v>49</v>
      </c>
      <c r="B61" s="49" t="s">
        <v>175</v>
      </c>
      <c r="C61" s="50" t="s">
        <v>128</v>
      </c>
      <c r="D61" s="51" t="s">
        <v>134</v>
      </c>
      <c r="E61" s="50">
        <v>2</v>
      </c>
      <c r="F61" s="50" t="s">
        <v>54</v>
      </c>
      <c r="G61" s="60">
        <v>482923</v>
      </c>
      <c r="H61" s="54"/>
      <c r="I61" s="55" t="s">
        <v>114</v>
      </c>
      <c r="J61" s="180">
        <f>E61*H61</f>
        <v>0</v>
      </c>
      <c r="K61" s="55" t="s">
        <v>114</v>
      </c>
    </row>
    <row r="62" spans="1:11" ht="15" customHeight="1">
      <c r="A62" s="48">
        <f t="shared" si="5"/>
        <v>50</v>
      </c>
      <c r="B62" s="49" t="s">
        <v>176</v>
      </c>
      <c r="C62" s="50" t="s">
        <v>128</v>
      </c>
      <c r="D62" s="51" t="s">
        <v>134</v>
      </c>
      <c r="E62" s="50">
        <v>1</v>
      </c>
      <c r="F62" s="50" t="s">
        <v>54</v>
      </c>
      <c r="G62" s="60">
        <v>436551</v>
      </c>
      <c r="H62" s="54"/>
      <c r="I62" s="55" t="s">
        <v>114</v>
      </c>
      <c r="J62" s="180">
        <f>E62*H62</f>
        <v>0</v>
      </c>
      <c r="K62" s="55" t="s">
        <v>114</v>
      </c>
    </row>
    <row r="63" spans="1:11" ht="15" customHeight="1">
      <c r="A63" s="48">
        <f t="shared" si="5"/>
        <v>51</v>
      </c>
      <c r="B63" s="49" t="s">
        <v>177</v>
      </c>
      <c r="C63" s="50" t="s">
        <v>128</v>
      </c>
      <c r="D63" s="51" t="s">
        <v>134</v>
      </c>
      <c r="E63" s="50">
        <v>56</v>
      </c>
      <c r="F63" s="50" t="s">
        <v>54</v>
      </c>
      <c r="G63" s="60">
        <v>438357</v>
      </c>
      <c r="H63" s="54"/>
      <c r="I63" s="55" t="s">
        <v>114</v>
      </c>
      <c r="J63" s="180">
        <f t="shared" si="6"/>
        <v>0</v>
      </c>
      <c r="K63" s="55" t="s">
        <v>114</v>
      </c>
    </row>
    <row r="64" spans="1:11" ht="15" customHeight="1">
      <c r="A64" s="48">
        <f t="shared" si="5"/>
        <v>52</v>
      </c>
      <c r="B64" s="49" t="s">
        <v>178</v>
      </c>
      <c r="C64" s="50" t="s">
        <v>128</v>
      </c>
      <c r="D64" s="51" t="s">
        <v>134</v>
      </c>
      <c r="E64" s="50">
        <v>8</v>
      </c>
      <c r="F64" s="50" t="s">
        <v>54</v>
      </c>
      <c r="G64" s="60">
        <v>438340</v>
      </c>
      <c r="H64" s="54"/>
      <c r="I64" s="55" t="s">
        <v>114</v>
      </c>
      <c r="J64" s="180">
        <f t="shared" si="6"/>
        <v>0</v>
      </c>
      <c r="K64" s="55" t="s">
        <v>114</v>
      </c>
    </row>
    <row r="65" spans="1:11" ht="15" customHeight="1">
      <c r="A65" s="48">
        <f t="shared" si="5"/>
        <v>53</v>
      </c>
      <c r="B65" s="49" t="s">
        <v>179</v>
      </c>
      <c r="C65" s="50" t="s">
        <v>128</v>
      </c>
      <c r="D65" s="51" t="s">
        <v>134</v>
      </c>
      <c r="E65" s="50">
        <v>40</v>
      </c>
      <c r="F65" s="50" t="s">
        <v>54</v>
      </c>
      <c r="G65" s="60">
        <v>438203</v>
      </c>
      <c r="H65" s="54"/>
      <c r="I65" s="55" t="s">
        <v>114</v>
      </c>
      <c r="J65" s="180">
        <f t="shared" si="6"/>
        <v>0</v>
      </c>
      <c r="K65" s="55" t="s">
        <v>114</v>
      </c>
    </row>
    <row r="66" spans="1:11" ht="15" customHeight="1">
      <c r="A66" s="48">
        <f t="shared" si="5"/>
        <v>54</v>
      </c>
      <c r="B66" s="49" t="s">
        <v>180</v>
      </c>
      <c r="C66" s="50" t="s">
        <v>128</v>
      </c>
      <c r="D66" s="51" t="s">
        <v>134</v>
      </c>
      <c r="E66" s="50">
        <v>2</v>
      </c>
      <c r="F66" s="50" t="s">
        <v>54</v>
      </c>
      <c r="G66" s="60">
        <v>437268</v>
      </c>
      <c r="H66" s="54"/>
      <c r="I66" s="55" t="s">
        <v>114</v>
      </c>
      <c r="J66" s="180">
        <f t="shared" si="6"/>
        <v>0</v>
      </c>
      <c r="K66" s="55" t="s">
        <v>114</v>
      </c>
    </row>
    <row r="67" spans="1:11" ht="15" customHeight="1">
      <c r="A67" s="48">
        <f t="shared" si="5"/>
        <v>55</v>
      </c>
      <c r="B67" s="49" t="s">
        <v>181</v>
      </c>
      <c r="C67" s="50" t="s">
        <v>128</v>
      </c>
      <c r="D67" s="51" t="s">
        <v>134</v>
      </c>
      <c r="E67" s="50">
        <v>10</v>
      </c>
      <c r="F67" s="50" t="s">
        <v>54</v>
      </c>
      <c r="G67" s="60">
        <v>482800</v>
      </c>
      <c r="H67" s="54"/>
      <c r="I67" s="55" t="s">
        <v>114</v>
      </c>
      <c r="J67" s="180">
        <f>E67*H67</f>
        <v>0</v>
      </c>
      <c r="K67" s="55" t="s">
        <v>114</v>
      </c>
    </row>
    <row r="68" spans="1:11" ht="15" customHeight="1">
      <c r="A68" s="48">
        <f t="shared" si="5"/>
        <v>56</v>
      </c>
      <c r="B68" s="49" t="s">
        <v>182</v>
      </c>
      <c r="C68" s="50" t="s">
        <v>128</v>
      </c>
      <c r="D68" s="51" t="s">
        <v>134</v>
      </c>
      <c r="E68" s="50">
        <v>4</v>
      </c>
      <c r="F68" s="50" t="s">
        <v>54</v>
      </c>
      <c r="G68" s="60">
        <v>436216</v>
      </c>
      <c r="H68" s="54"/>
      <c r="I68" s="55" t="s">
        <v>114</v>
      </c>
      <c r="J68" s="180">
        <f>E68*H68</f>
        <v>0</v>
      </c>
      <c r="K68" s="55" t="s">
        <v>114</v>
      </c>
    </row>
    <row r="69" spans="1:11" ht="15" customHeight="1">
      <c r="A69" s="48">
        <f t="shared" si="5"/>
        <v>57</v>
      </c>
      <c r="B69" s="49" t="s">
        <v>183</v>
      </c>
      <c r="C69" s="50" t="s">
        <v>128</v>
      </c>
      <c r="D69" s="51" t="s">
        <v>134</v>
      </c>
      <c r="E69" s="50">
        <v>10</v>
      </c>
      <c r="F69" s="50" t="s">
        <v>54</v>
      </c>
      <c r="G69" s="60">
        <v>436209</v>
      </c>
      <c r="H69" s="54"/>
      <c r="I69" s="55" t="s">
        <v>114</v>
      </c>
      <c r="J69" s="180">
        <f>E69*H69</f>
        <v>0</v>
      </c>
      <c r="K69" s="55" t="s">
        <v>114</v>
      </c>
    </row>
    <row r="70" spans="1:11" ht="15" customHeight="1">
      <c r="A70" s="48">
        <f t="shared" si="5"/>
        <v>58</v>
      </c>
      <c r="B70" s="49" t="s">
        <v>184</v>
      </c>
      <c r="C70" s="50" t="s">
        <v>128</v>
      </c>
      <c r="D70" s="51" t="s">
        <v>134</v>
      </c>
      <c r="E70" s="50">
        <v>2</v>
      </c>
      <c r="F70" s="50" t="s">
        <v>54</v>
      </c>
      <c r="G70" s="60">
        <v>436193</v>
      </c>
      <c r="H70" s="54"/>
      <c r="I70" s="55" t="s">
        <v>114</v>
      </c>
      <c r="J70" s="180">
        <f>E70*H70</f>
        <v>0</v>
      </c>
      <c r="K70" s="55" t="s">
        <v>114</v>
      </c>
    </row>
    <row r="71" spans="1:11" ht="15" customHeight="1">
      <c r="A71" s="48">
        <f t="shared" si="5"/>
        <v>59</v>
      </c>
      <c r="B71" s="49" t="s">
        <v>185</v>
      </c>
      <c r="C71" s="50" t="s">
        <v>128</v>
      </c>
      <c r="D71" s="51" t="s">
        <v>134</v>
      </c>
      <c r="E71" s="50">
        <v>6</v>
      </c>
      <c r="F71" s="50" t="s">
        <v>54</v>
      </c>
      <c r="G71" s="60">
        <v>436179</v>
      </c>
      <c r="H71" s="54"/>
      <c r="I71" s="55" t="s">
        <v>114</v>
      </c>
      <c r="J71" s="180">
        <f>E71*H71</f>
        <v>0</v>
      </c>
      <c r="K71" s="55" t="s">
        <v>114</v>
      </c>
    </row>
    <row r="72" spans="1:11" ht="15" customHeight="1">
      <c r="A72" s="48">
        <f t="shared" si="5"/>
        <v>60</v>
      </c>
      <c r="B72" s="49" t="s">
        <v>186</v>
      </c>
      <c r="C72" s="50" t="s">
        <v>112</v>
      </c>
      <c r="D72" s="51" t="s">
        <v>128</v>
      </c>
      <c r="E72" s="50">
        <v>14</v>
      </c>
      <c r="F72" s="50" t="s">
        <v>54</v>
      </c>
      <c r="G72" s="60" t="s">
        <v>128</v>
      </c>
      <c r="H72" s="54"/>
      <c r="I72" s="55" t="s">
        <v>114</v>
      </c>
      <c r="J72" s="180">
        <f t="shared" ref="J72:J85" si="7">E72*H72</f>
        <v>0</v>
      </c>
      <c r="K72" s="55" t="s">
        <v>114</v>
      </c>
    </row>
    <row r="73" spans="1:11" ht="15" customHeight="1">
      <c r="A73" s="48">
        <f t="shared" si="5"/>
        <v>61</v>
      </c>
      <c r="B73" s="49" t="s">
        <v>187</v>
      </c>
      <c r="C73" s="50" t="s">
        <v>122</v>
      </c>
      <c r="D73" s="51" t="s">
        <v>128</v>
      </c>
      <c r="E73" s="50">
        <v>4</v>
      </c>
      <c r="F73" s="50" t="s">
        <v>54</v>
      </c>
      <c r="G73" s="60" t="s">
        <v>128</v>
      </c>
      <c r="H73" s="54"/>
      <c r="I73" s="55" t="s">
        <v>114</v>
      </c>
      <c r="J73" s="180">
        <f t="shared" si="7"/>
        <v>0</v>
      </c>
      <c r="K73" s="55" t="s">
        <v>114</v>
      </c>
    </row>
    <row r="74" spans="1:11" ht="15" customHeight="1">
      <c r="A74" s="48">
        <f t="shared" si="5"/>
        <v>62</v>
      </c>
      <c r="B74" s="49" t="s">
        <v>188</v>
      </c>
      <c r="C74" s="50" t="s">
        <v>119</v>
      </c>
      <c r="D74" s="51" t="s">
        <v>128</v>
      </c>
      <c r="E74" s="50">
        <v>28</v>
      </c>
      <c r="F74" s="50" t="s">
        <v>54</v>
      </c>
      <c r="G74" s="60" t="s">
        <v>128</v>
      </c>
      <c r="H74" s="54"/>
      <c r="I74" s="55" t="s">
        <v>114</v>
      </c>
      <c r="J74" s="180">
        <f t="shared" si="7"/>
        <v>0</v>
      </c>
      <c r="K74" s="55" t="s">
        <v>114</v>
      </c>
    </row>
    <row r="75" spans="1:11" ht="15" customHeight="1">
      <c r="A75" s="48">
        <f t="shared" si="5"/>
        <v>63</v>
      </c>
      <c r="B75" s="49" t="s">
        <v>189</v>
      </c>
      <c r="C75" s="50" t="s">
        <v>116</v>
      </c>
      <c r="D75" s="51" t="s">
        <v>134</v>
      </c>
      <c r="E75" s="59">
        <v>2</v>
      </c>
      <c r="F75" s="59" t="s">
        <v>54</v>
      </c>
      <c r="G75" s="60">
        <v>751937</v>
      </c>
      <c r="H75" s="54"/>
      <c r="I75" s="55" t="s">
        <v>114</v>
      </c>
      <c r="J75" s="180">
        <f t="shared" si="7"/>
        <v>0</v>
      </c>
      <c r="K75" s="55" t="s">
        <v>114</v>
      </c>
    </row>
    <row r="76" spans="1:11" ht="15" customHeight="1">
      <c r="A76" s="48">
        <f t="shared" si="5"/>
        <v>64</v>
      </c>
      <c r="B76" s="49" t="s">
        <v>190</v>
      </c>
      <c r="C76" s="50" t="s">
        <v>128</v>
      </c>
      <c r="D76" s="51" t="s">
        <v>134</v>
      </c>
      <c r="E76" s="50">
        <v>28</v>
      </c>
      <c r="F76" s="50" t="s">
        <v>54</v>
      </c>
      <c r="G76" s="60">
        <v>770785</v>
      </c>
      <c r="H76" s="54"/>
      <c r="I76" s="55" t="s">
        <v>114</v>
      </c>
      <c r="J76" s="180">
        <f t="shared" si="7"/>
        <v>0</v>
      </c>
      <c r="K76" s="55" t="s">
        <v>114</v>
      </c>
    </row>
    <row r="77" spans="1:11" ht="15" customHeight="1">
      <c r="A77" s="48">
        <f t="shared" si="5"/>
        <v>65</v>
      </c>
      <c r="B77" s="49" t="s">
        <v>191</v>
      </c>
      <c r="C77" s="50" t="s">
        <v>128</v>
      </c>
      <c r="D77" s="51" t="s">
        <v>134</v>
      </c>
      <c r="E77" s="50">
        <v>4</v>
      </c>
      <c r="F77" s="50" t="s">
        <v>54</v>
      </c>
      <c r="G77" s="60">
        <v>770778</v>
      </c>
      <c r="H77" s="54"/>
      <c r="I77" s="55" t="s">
        <v>114</v>
      </c>
      <c r="J77" s="180">
        <f t="shared" si="7"/>
        <v>0</v>
      </c>
      <c r="K77" s="55" t="s">
        <v>114</v>
      </c>
    </row>
    <row r="78" spans="1:11" ht="15" customHeight="1">
      <c r="A78" s="48">
        <f t="shared" si="5"/>
        <v>66</v>
      </c>
      <c r="B78" s="49" t="s">
        <v>192</v>
      </c>
      <c r="C78" s="50" t="s">
        <v>128</v>
      </c>
      <c r="D78" s="51" t="s">
        <v>134</v>
      </c>
      <c r="E78" s="50">
        <v>22</v>
      </c>
      <c r="F78" s="50" t="s">
        <v>54</v>
      </c>
      <c r="G78" s="60">
        <v>770754</v>
      </c>
      <c r="H78" s="54"/>
      <c r="I78" s="55" t="s">
        <v>114</v>
      </c>
      <c r="J78" s="180">
        <f t="shared" si="7"/>
        <v>0</v>
      </c>
      <c r="K78" s="55" t="s">
        <v>114</v>
      </c>
    </row>
    <row r="79" spans="1:11" ht="15" customHeight="1">
      <c r="A79" s="48">
        <f t="shared" si="5"/>
        <v>67</v>
      </c>
      <c r="B79" s="57" t="s">
        <v>193</v>
      </c>
      <c r="C79" s="50" t="s">
        <v>194</v>
      </c>
      <c r="D79" s="51" t="s">
        <v>134</v>
      </c>
      <c r="E79" s="50">
        <v>60</v>
      </c>
      <c r="F79" s="50" t="s">
        <v>45</v>
      </c>
      <c r="G79" s="60">
        <v>607289</v>
      </c>
      <c r="H79" s="54"/>
      <c r="I79" s="55" t="s">
        <v>114</v>
      </c>
      <c r="J79" s="180">
        <f t="shared" si="7"/>
        <v>0</v>
      </c>
      <c r="K79" s="55" t="s">
        <v>114</v>
      </c>
    </row>
    <row r="80" spans="1:11" ht="15" customHeight="1">
      <c r="A80" s="48">
        <f t="shared" si="5"/>
        <v>68</v>
      </c>
      <c r="B80" s="57" t="s">
        <v>195</v>
      </c>
      <c r="C80" s="50" t="s">
        <v>128</v>
      </c>
      <c r="D80" s="51" t="s">
        <v>134</v>
      </c>
      <c r="E80" s="50">
        <v>64</v>
      </c>
      <c r="F80" s="50" t="s">
        <v>54</v>
      </c>
      <c r="G80" s="60">
        <v>730611</v>
      </c>
      <c r="H80" s="54"/>
      <c r="I80" s="55" t="s">
        <v>114</v>
      </c>
      <c r="J80" s="180">
        <f t="shared" si="7"/>
        <v>0</v>
      </c>
      <c r="K80" s="55" t="s">
        <v>114</v>
      </c>
    </row>
    <row r="81" spans="1:11" ht="15" customHeight="1">
      <c r="A81" s="48">
        <f t="shared" si="5"/>
        <v>69</v>
      </c>
      <c r="B81" s="57" t="s">
        <v>196</v>
      </c>
      <c r="C81" s="51" t="s">
        <v>128</v>
      </c>
      <c r="D81" s="51" t="s">
        <v>134</v>
      </c>
      <c r="E81" s="50">
        <v>32</v>
      </c>
      <c r="F81" s="50" t="s">
        <v>54</v>
      </c>
      <c r="G81" s="60">
        <v>650766</v>
      </c>
      <c r="H81" s="54"/>
      <c r="I81" s="55" t="s">
        <v>114</v>
      </c>
      <c r="J81" s="180">
        <f t="shared" si="7"/>
        <v>0</v>
      </c>
      <c r="K81" s="55" t="s">
        <v>114</v>
      </c>
    </row>
    <row r="82" spans="1:11" ht="15" customHeight="1">
      <c r="A82" s="48">
        <f t="shared" si="5"/>
        <v>70</v>
      </c>
      <c r="B82" s="57" t="s">
        <v>197</v>
      </c>
      <c r="C82" s="51" t="s">
        <v>128</v>
      </c>
      <c r="D82" s="51" t="s">
        <v>134</v>
      </c>
      <c r="E82" s="50">
        <v>4</v>
      </c>
      <c r="F82" s="50" t="s">
        <v>54</v>
      </c>
      <c r="G82" s="60">
        <v>650742</v>
      </c>
      <c r="H82" s="54"/>
      <c r="I82" s="55" t="s">
        <v>114</v>
      </c>
      <c r="J82" s="180">
        <f t="shared" si="7"/>
        <v>0</v>
      </c>
      <c r="K82" s="55" t="s">
        <v>114</v>
      </c>
    </row>
    <row r="83" spans="1:11" ht="15" customHeight="1">
      <c r="A83" s="48">
        <f t="shared" si="5"/>
        <v>71</v>
      </c>
      <c r="B83" s="57" t="s">
        <v>198</v>
      </c>
      <c r="C83" s="51" t="s">
        <v>128</v>
      </c>
      <c r="D83" s="51" t="s">
        <v>134</v>
      </c>
      <c r="E83" s="50">
        <v>32</v>
      </c>
      <c r="F83" s="50" t="s">
        <v>54</v>
      </c>
      <c r="G83" s="60">
        <v>269111</v>
      </c>
      <c r="H83" s="54"/>
      <c r="I83" s="55" t="s">
        <v>114</v>
      </c>
      <c r="J83" s="180">
        <f t="shared" si="7"/>
        <v>0</v>
      </c>
      <c r="K83" s="55" t="s">
        <v>114</v>
      </c>
    </row>
    <row r="84" spans="1:11" ht="15" customHeight="1">
      <c r="A84" s="48">
        <f t="shared" si="5"/>
        <v>72</v>
      </c>
      <c r="B84" s="57" t="s">
        <v>199</v>
      </c>
      <c r="C84" s="51" t="s">
        <v>128</v>
      </c>
      <c r="D84" s="51" t="s">
        <v>134</v>
      </c>
      <c r="E84" s="50">
        <v>4</v>
      </c>
      <c r="F84" s="50" t="s">
        <v>54</v>
      </c>
      <c r="G84" s="60">
        <v>269135</v>
      </c>
      <c r="H84" s="54"/>
      <c r="I84" s="55" t="s">
        <v>114</v>
      </c>
      <c r="J84" s="180">
        <f t="shared" si="7"/>
        <v>0</v>
      </c>
      <c r="K84" s="55" t="s">
        <v>114</v>
      </c>
    </row>
    <row r="85" spans="1:11" ht="15" customHeight="1">
      <c r="A85" s="48">
        <f t="shared" si="5"/>
        <v>73</v>
      </c>
      <c r="B85" s="57" t="s">
        <v>200</v>
      </c>
      <c r="C85" s="52" t="s">
        <v>128</v>
      </c>
      <c r="D85" s="51" t="s">
        <v>134</v>
      </c>
      <c r="E85" s="50">
        <v>1</v>
      </c>
      <c r="F85" s="50" t="s">
        <v>57</v>
      </c>
      <c r="G85" s="60" t="s">
        <v>128</v>
      </c>
      <c r="H85" s="54"/>
      <c r="I85" s="55" t="s">
        <v>114</v>
      </c>
      <c r="J85" s="180">
        <f t="shared" si="7"/>
        <v>0</v>
      </c>
      <c r="K85" s="55" t="s">
        <v>114</v>
      </c>
    </row>
    <row r="86" spans="1:11" ht="15" customHeight="1">
      <c r="A86" s="43"/>
      <c r="B86" s="44" t="s">
        <v>201</v>
      </c>
      <c r="C86" s="45"/>
      <c r="D86" s="46"/>
      <c r="E86" s="62"/>
      <c r="F86" s="45"/>
      <c r="G86" s="46"/>
      <c r="J86" s="181"/>
    </row>
    <row r="87" spans="1:11">
      <c r="A87" s="48">
        <f>A85+1</f>
        <v>74</v>
      </c>
      <c r="B87" s="49" t="s">
        <v>202</v>
      </c>
      <c r="C87" s="50" t="s">
        <v>128</v>
      </c>
      <c r="D87" s="51" t="s">
        <v>203</v>
      </c>
      <c r="E87" s="50">
        <v>84</v>
      </c>
      <c r="F87" s="63" t="s">
        <v>45</v>
      </c>
      <c r="G87" s="53" t="s">
        <v>128</v>
      </c>
      <c r="H87" s="54"/>
      <c r="I87" s="55" t="s">
        <v>114</v>
      </c>
      <c r="J87" s="180">
        <f>E87*H87</f>
        <v>0</v>
      </c>
      <c r="K87" s="55" t="s">
        <v>114</v>
      </c>
    </row>
    <row r="88" spans="1:11">
      <c r="A88" s="48">
        <f t="shared" ref="A88:A99" si="8">A87+1</f>
        <v>75</v>
      </c>
      <c r="B88" s="49" t="s">
        <v>204</v>
      </c>
      <c r="C88" s="50" t="s">
        <v>128</v>
      </c>
      <c r="D88" s="51" t="s">
        <v>203</v>
      </c>
      <c r="E88" s="50">
        <v>70</v>
      </c>
      <c r="F88" s="63" t="s">
        <v>45</v>
      </c>
      <c r="G88" s="53" t="s">
        <v>128</v>
      </c>
      <c r="H88" s="54"/>
      <c r="I88" s="55" t="s">
        <v>114</v>
      </c>
      <c r="J88" s="180">
        <f>E88*H88</f>
        <v>0</v>
      </c>
      <c r="K88" s="55" t="s">
        <v>114</v>
      </c>
    </row>
    <row r="89" spans="1:11">
      <c r="A89" s="48">
        <f t="shared" si="8"/>
        <v>76</v>
      </c>
      <c r="B89" s="49" t="s">
        <v>205</v>
      </c>
      <c r="C89" s="50" t="s">
        <v>128</v>
      </c>
      <c r="D89" s="51" t="s">
        <v>203</v>
      </c>
      <c r="E89" s="50">
        <v>20</v>
      </c>
      <c r="F89" s="63" t="s">
        <v>45</v>
      </c>
      <c r="G89" s="53" t="s">
        <v>128</v>
      </c>
      <c r="H89" s="54"/>
      <c r="I89" s="55" t="s">
        <v>114</v>
      </c>
      <c r="J89" s="180">
        <f t="shared" ref="J89:J99" si="9">E89*H89</f>
        <v>0</v>
      </c>
      <c r="K89" s="55" t="s">
        <v>114</v>
      </c>
    </row>
    <row r="90" spans="1:11">
      <c r="A90" s="48">
        <f t="shared" si="8"/>
        <v>77</v>
      </c>
      <c r="B90" s="49" t="s">
        <v>206</v>
      </c>
      <c r="C90" s="50" t="s">
        <v>128</v>
      </c>
      <c r="D90" s="51" t="s">
        <v>203</v>
      </c>
      <c r="E90" s="50">
        <v>70</v>
      </c>
      <c r="F90" s="63" t="s">
        <v>45</v>
      </c>
      <c r="G90" s="53" t="s">
        <v>128</v>
      </c>
      <c r="H90" s="54"/>
      <c r="I90" s="55" t="s">
        <v>114</v>
      </c>
      <c r="J90" s="180">
        <f t="shared" si="9"/>
        <v>0</v>
      </c>
      <c r="K90" s="55" t="s">
        <v>114</v>
      </c>
    </row>
    <row r="91" spans="1:11">
      <c r="A91" s="48">
        <f t="shared" si="8"/>
        <v>78</v>
      </c>
      <c r="B91" s="49" t="s">
        <v>207</v>
      </c>
      <c r="C91" s="50" t="s">
        <v>128</v>
      </c>
      <c r="D91" s="51" t="s">
        <v>203</v>
      </c>
      <c r="E91" s="50">
        <v>6</v>
      </c>
      <c r="F91" s="63" t="s">
        <v>45</v>
      </c>
      <c r="G91" s="53" t="s">
        <v>128</v>
      </c>
      <c r="H91" s="54"/>
      <c r="I91" s="55" t="s">
        <v>114</v>
      </c>
      <c r="J91" s="180">
        <f t="shared" si="9"/>
        <v>0</v>
      </c>
      <c r="K91" s="55" t="s">
        <v>114</v>
      </c>
    </row>
    <row r="92" spans="1:11">
      <c r="A92" s="48">
        <f t="shared" si="8"/>
        <v>79</v>
      </c>
      <c r="B92" s="49" t="s">
        <v>208</v>
      </c>
      <c r="C92" s="50" t="s">
        <v>128</v>
      </c>
      <c r="D92" s="51" t="s">
        <v>203</v>
      </c>
      <c r="E92" s="50">
        <v>21</v>
      </c>
      <c r="F92" s="63" t="s">
        <v>45</v>
      </c>
      <c r="G92" s="53" t="s">
        <v>128</v>
      </c>
      <c r="H92" s="54"/>
      <c r="I92" s="55" t="s">
        <v>114</v>
      </c>
      <c r="J92" s="180">
        <f t="shared" si="9"/>
        <v>0</v>
      </c>
      <c r="K92" s="55" t="s">
        <v>114</v>
      </c>
    </row>
    <row r="93" spans="1:11">
      <c r="A93" s="48">
        <f t="shared" si="8"/>
        <v>80</v>
      </c>
      <c r="B93" s="49" t="s">
        <v>209</v>
      </c>
      <c r="C93" s="50" t="s">
        <v>128</v>
      </c>
      <c r="D93" s="51" t="s">
        <v>203</v>
      </c>
      <c r="E93" s="50">
        <v>1</v>
      </c>
      <c r="F93" s="63" t="s">
        <v>57</v>
      </c>
      <c r="G93" s="53" t="s">
        <v>128</v>
      </c>
      <c r="H93" s="54"/>
      <c r="I93" s="55" t="s">
        <v>114</v>
      </c>
      <c r="J93" s="180">
        <f>E93*H93</f>
        <v>0</v>
      </c>
      <c r="K93" s="55" t="s">
        <v>114</v>
      </c>
    </row>
    <row r="94" spans="1:11" ht="30">
      <c r="A94" s="48">
        <f t="shared" si="8"/>
        <v>81</v>
      </c>
      <c r="B94" s="49" t="s">
        <v>210</v>
      </c>
      <c r="C94" s="50" t="s">
        <v>128</v>
      </c>
      <c r="D94" s="51" t="s">
        <v>211</v>
      </c>
      <c r="E94" s="50">
        <v>68</v>
      </c>
      <c r="F94" s="63" t="s">
        <v>45</v>
      </c>
      <c r="G94" s="53" t="s">
        <v>128</v>
      </c>
      <c r="H94" s="58"/>
      <c r="I94" s="55" t="s">
        <v>114</v>
      </c>
      <c r="J94" s="182">
        <f t="shared" si="9"/>
        <v>0</v>
      </c>
      <c r="K94" s="55" t="s">
        <v>114</v>
      </c>
    </row>
    <row r="95" spans="1:11" ht="30">
      <c r="A95" s="48">
        <f t="shared" si="8"/>
        <v>82</v>
      </c>
      <c r="B95" s="49" t="s">
        <v>212</v>
      </c>
      <c r="C95" s="50" t="s">
        <v>128</v>
      </c>
      <c r="D95" s="51" t="s">
        <v>211</v>
      </c>
      <c r="E95" s="50">
        <v>22</v>
      </c>
      <c r="F95" s="63" t="s">
        <v>45</v>
      </c>
      <c r="G95" s="53" t="s">
        <v>128</v>
      </c>
      <c r="H95" s="58"/>
      <c r="I95" s="55" t="s">
        <v>114</v>
      </c>
      <c r="J95" s="182">
        <f t="shared" si="9"/>
        <v>0</v>
      </c>
      <c r="K95" s="55" t="s">
        <v>114</v>
      </c>
    </row>
    <row r="96" spans="1:11" ht="30">
      <c r="A96" s="48">
        <f t="shared" si="8"/>
        <v>83</v>
      </c>
      <c r="B96" s="49" t="s">
        <v>213</v>
      </c>
      <c r="C96" s="50" t="s">
        <v>128</v>
      </c>
      <c r="D96" s="51" t="s">
        <v>211</v>
      </c>
      <c r="E96" s="50">
        <v>152</v>
      </c>
      <c r="F96" s="63" t="s">
        <v>45</v>
      </c>
      <c r="G96" s="53" t="s">
        <v>128</v>
      </c>
      <c r="H96" s="58"/>
      <c r="I96" s="55" t="s">
        <v>114</v>
      </c>
      <c r="J96" s="182">
        <f t="shared" si="9"/>
        <v>0</v>
      </c>
      <c r="K96" s="55" t="s">
        <v>114</v>
      </c>
    </row>
    <row r="97" spans="1:11" ht="30">
      <c r="A97" s="48">
        <f t="shared" si="8"/>
        <v>84</v>
      </c>
      <c r="B97" s="49" t="s">
        <v>214</v>
      </c>
      <c r="C97" s="50" t="s">
        <v>128</v>
      </c>
      <c r="D97" s="51" t="s">
        <v>211</v>
      </c>
      <c r="E97" s="50">
        <v>20</v>
      </c>
      <c r="F97" s="63" t="s">
        <v>45</v>
      </c>
      <c r="G97" s="53" t="s">
        <v>128</v>
      </c>
      <c r="H97" s="58"/>
      <c r="I97" s="55" t="s">
        <v>114</v>
      </c>
      <c r="J97" s="182">
        <f>E97*H97</f>
        <v>0</v>
      </c>
      <c r="K97" s="55" t="s">
        <v>114</v>
      </c>
    </row>
    <row r="98" spans="1:11" ht="30">
      <c r="A98" s="48">
        <f t="shared" si="8"/>
        <v>85</v>
      </c>
      <c r="B98" s="49" t="s">
        <v>215</v>
      </c>
      <c r="C98" s="50" t="s">
        <v>128</v>
      </c>
      <c r="D98" s="51" t="s">
        <v>211</v>
      </c>
      <c r="E98" s="50">
        <v>84</v>
      </c>
      <c r="F98" s="63" t="s">
        <v>45</v>
      </c>
      <c r="G98" s="53" t="s">
        <v>128</v>
      </c>
      <c r="H98" s="58"/>
      <c r="I98" s="55" t="s">
        <v>114</v>
      </c>
      <c r="J98" s="182">
        <f t="shared" si="9"/>
        <v>0</v>
      </c>
      <c r="K98" s="55" t="s">
        <v>114</v>
      </c>
    </row>
    <row r="99" spans="1:11" ht="15.95" customHeight="1">
      <c r="A99" s="48">
        <f t="shared" si="8"/>
        <v>86</v>
      </c>
      <c r="B99" s="49" t="s">
        <v>216</v>
      </c>
      <c r="C99" s="50" t="s">
        <v>128</v>
      </c>
      <c r="D99" s="51" t="s">
        <v>211</v>
      </c>
      <c r="E99" s="50">
        <v>3</v>
      </c>
      <c r="F99" s="52" t="s">
        <v>54</v>
      </c>
      <c r="G99" s="53" t="s">
        <v>128</v>
      </c>
      <c r="H99" s="58"/>
      <c r="I99" s="55" t="s">
        <v>114</v>
      </c>
      <c r="J99" s="182">
        <f t="shared" si="9"/>
        <v>0</v>
      </c>
      <c r="K99" s="55" t="s">
        <v>114</v>
      </c>
    </row>
    <row r="100" spans="1:11" ht="15" customHeight="1">
      <c r="A100" s="43"/>
      <c r="B100" s="44" t="s">
        <v>217</v>
      </c>
      <c r="C100" s="45"/>
      <c r="D100" s="46"/>
      <c r="E100" s="62"/>
      <c r="F100" s="45"/>
      <c r="G100" s="46"/>
      <c r="J100" s="181"/>
    </row>
    <row r="101" spans="1:11" ht="15" customHeight="1">
      <c r="A101" s="48">
        <f>A99+1</f>
        <v>87</v>
      </c>
      <c r="B101" s="49" t="s">
        <v>218</v>
      </c>
      <c r="C101" s="50" t="s">
        <v>128</v>
      </c>
      <c r="D101" s="51" t="s">
        <v>219</v>
      </c>
      <c r="E101" s="50">
        <v>5</v>
      </c>
      <c r="F101" s="52" t="s">
        <v>57</v>
      </c>
      <c r="G101" s="53" t="s">
        <v>128</v>
      </c>
      <c r="H101" s="54"/>
      <c r="I101" s="55" t="s">
        <v>114</v>
      </c>
      <c r="J101" s="180">
        <f t="shared" ref="J101:J108" si="10">E101*H101</f>
        <v>0</v>
      </c>
      <c r="K101" s="55" t="s">
        <v>114</v>
      </c>
    </row>
    <row r="102" spans="1:11" ht="15" customHeight="1">
      <c r="A102" s="48">
        <f>A101+1</f>
        <v>88</v>
      </c>
      <c r="B102" s="49" t="s">
        <v>220</v>
      </c>
      <c r="C102" s="50" t="s">
        <v>128</v>
      </c>
      <c r="D102" s="51" t="s">
        <v>219</v>
      </c>
      <c r="E102" s="50">
        <v>7</v>
      </c>
      <c r="F102" s="52" t="s">
        <v>57</v>
      </c>
      <c r="G102" s="53" t="s">
        <v>128</v>
      </c>
      <c r="H102" s="54"/>
      <c r="I102" s="55" t="s">
        <v>114</v>
      </c>
      <c r="J102" s="180">
        <f t="shared" si="10"/>
        <v>0</v>
      </c>
      <c r="K102" s="55" t="s">
        <v>114</v>
      </c>
    </row>
    <row r="103" spans="1:11" ht="15" customHeight="1">
      <c r="A103" s="48">
        <f t="shared" ref="A103:A108" si="11">A102+1</f>
        <v>89</v>
      </c>
      <c r="B103" s="49" t="s">
        <v>221</v>
      </c>
      <c r="C103" s="50" t="s">
        <v>128</v>
      </c>
      <c r="D103" s="51" t="s">
        <v>219</v>
      </c>
      <c r="E103" s="50">
        <v>38</v>
      </c>
      <c r="F103" s="52" t="s">
        <v>57</v>
      </c>
      <c r="G103" s="53" t="s">
        <v>128</v>
      </c>
      <c r="H103" s="54"/>
      <c r="I103" s="55" t="s">
        <v>114</v>
      </c>
      <c r="J103" s="180">
        <f t="shared" si="10"/>
        <v>0</v>
      </c>
      <c r="K103" s="55" t="s">
        <v>114</v>
      </c>
    </row>
    <row r="104" spans="1:11" ht="15" customHeight="1">
      <c r="A104" s="48">
        <f t="shared" si="11"/>
        <v>90</v>
      </c>
      <c r="B104" s="49" t="s">
        <v>222</v>
      </c>
      <c r="C104" s="50" t="s">
        <v>128</v>
      </c>
      <c r="D104" s="51" t="s">
        <v>219</v>
      </c>
      <c r="E104" s="50">
        <v>22</v>
      </c>
      <c r="F104" s="52" t="s">
        <v>57</v>
      </c>
      <c r="G104" s="53" t="s">
        <v>128</v>
      </c>
      <c r="H104" s="54"/>
      <c r="I104" s="55" t="s">
        <v>114</v>
      </c>
      <c r="J104" s="180">
        <f t="shared" si="10"/>
        <v>0</v>
      </c>
      <c r="K104" s="55" t="s">
        <v>114</v>
      </c>
    </row>
    <row r="105" spans="1:11" ht="15" customHeight="1">
      <c r="A105" s="48">
        <f t="shared" si="11"/>
        <v>91</v>
      </c>
      <c r="B105" s="49" t="s">
        <v>223</v>
      </c>
      <c r="C105" s="50" t="s">
        <v>128</v>
      </c>
      <c r="D105" s="51" t="s">
        <v>219</v>
      </c>
      <c r="E105" s="50">
        <v>1</v>
      </c>
      <c r="F105" s="52" t="s">
        <v>57</v>
      </c>
      <c r="G105" s="53" t="s">
        <v>128</v>
      </c>
      <c r="H105" s="54"/>
      <c r="I105" s="55" t="s">
        <v>114</v>
      </c>
      <c r="J105" s="180">
        <f t="shared" si="10"/>
        <v>0</v>
      </c>
      <c r="K105" s="55" t="s">
        <v>114</v>
      </c>
    </row>
    <row r="106" spans="1:11" ht="15" customHeight="1">
      <c r="A106" s="48">
        <f t="shared" si="11"/>
        <v>92</v>
      </c>
      <c r="B106" s="49" t="s">
        <v>224</v>
      </c>
      <c r="C106" s="50" t="s">
        <v>128</v>
      </c>
      <c r="D106" s="51" t="s">
        <v>219</v>
      </c>
      <c r="E106" s="50">
        <v>1</v>
      </c>
      <c r="F106" s="52" t="s">
        <v>57</v>
      </c>
      <c r="G106" s="53" t="s">
        <v>128</v>
      </c>
      <c r="H106" s="54"/>
      <c r="I106" s="55" t="s">
        <v>114</v>
      </c>
      <c r="J106" s="180">
        <f t="shared" si="10"/>
        <v>0</v>
      </c>
      <c r="K106" s="55" t="s">
        <v>114</v>
      </c>
    </row>
    <row r="107" spans="1:11" ht="15" customHeight="1">
      <c r="A107" s="48">
        <f t="shared" si="11"/>
        <v>93</v>
      </c>
      <c r="B107" s="49" t="s">
        <v>225</v>
      </c>
      <c r="C107" s="50" t="s">
        <v>128</v>
      </c>
      <c r="D107" s="51" t="s">
        <v>219</v>
      </c>
      <c r="E107" s="50">
        <v>7</v>
      </c>
      <c r="F107" s="52" t="s">
        <v>57</v>
      </c>
      <c r="G107" s="53" t="s">
        <v>128</v>
      </c>
      <c r="H107" s="54"/>
      <c r="I107" s="55" t="s">
        <v>114</v>
      </c>
      <c r="J107" s="180">
        <f t="shared" si="10"/>
        <v>0</v>
      </c>
      <c r="K107" s="55" t="s">
        <v>114</v>
      </c>
    </row>
    <row r="108" spans="1:11" ht="15" customHeight="1">
      <c r="A108" s="48">
        <f t="shared" si="11"/>
        <v>94</v>
      </c>
      <c r="B108" s="49" t="s">
        <v>226</v>
      </c>
      <c r="C108" s="50" t="s">
        <v>128</v>
      </c>
      <c r="D108" s="51" t="s">
        <v>219</v>
      </c>
      <c r="E108" s="50">
        <v>3</v>
      </c>
      <c r="F108" s="52" t="s">
        <v>57</v>
      </c>
      <c r="G108" s="53" t="s">
        <v>128</v>
      </c>
      <c r="H108" s="54"/>
      <c r="I108" s="55" t="s">
        <v>114</v>
      </c>
      <c r="J108" s="180">
        <f t="shared" si="10"/>
        <v>0</v>
      </c>
      <c r="K108" s="55" t="s">
        <v>114</v>
      </c>
    </row>
    <row r="109" spans="1:11" ht="15" customHeight="1">
      <c r="A109" s="43"/>
      <c r="B109" s="44" t="s">
        <v>228</v>
      </c>
      <c r="C109" s="45"/>
      <c r="D109" s="46"/>
      <c r="E109" s="45"/>
      <c r="F109" s="45"/>
      <c r="G109" s="46"/>
      <c r="J109" s="181"/>
    </row>
    <row r="110" spans="1:11" ht="15" customHeight="1">
      <c r="A110" s="48">
        <f>A108+1</f>
        <v>95</v>
      </c>
      <c r="B110" s="64" t="s">
        <v>229</v>
      </c>
      <c r="C110" s="50" t="s">
        <v>128</v>
      </c>
      <c r="D110" s="51" t="s">
        <v>128</v>
      </c>
      <c r="E110" s="50">
        <v>1</v>
      </c>
      <c r="F110" s="52" t="s">
        <v>57</v>
      </c>
      <c r="G110" s="53" t="s">
        <v>128</v>
      </c>
      <c r="H110" s="54"/>
      <c r="I110" s="55" t="s">
        <v>114</v>
      </c>
      <c r="J110" s="180">
        <f t="shared" ref="J110:J116" si="12">E110*H110</f>
        <v>0</v>
      </c>
      <c r="K110" s="55" t="s">
        <v>114</v>
      </c>
    </row>
    <row r="111" spans="1:11" ht="15" customHeight="1">
      <c r="A111" s="65">
        <f t="shared" ref="A111:A116" si="13">A110+1</f>
        <v>96</v>
      </c>
      <c r="B111" s="64" t="s">
        <v>230</v>
      </c>
      <c r="C111" s="50" t="s">
        <v>128</v>
      </c>
      <c r="D111" s="51" t="s">
        <v>128</v>
      </c>
      <c r="E111" s="50">
        <v>1</v>
      </c>
      <c r="F111" s="52" t="s">
        <v>57</v>
      </c>
      <c r="G111" s="53" t="s">
        <v>128</v>
      </c>
      <c r="H111" s="54"/>
      <c r="I111" s="55" t="s">
        <v>114</v>
      </c>
      <c r="J111" s="180">
        <f t="shared" si="12"/>
        <v>0</v>
      </c>
      <c r="K111" s="55" t="s">
        <v>114</v>
      </c>
    </row>
    <row r="112" spans="1:11" ht="15" customHeight="1">
      <c r="A112" s="65">
        <f t="shared" si="13"/>
        <v>97</v>
      </c>
      <c r="B112" s="64" t="s">
        <v>231</v>
      </c>
      <c r="C112" s="50" t="s">
        <v>128</v>
      </c>
      <c r="D112" s="51" t="s">
        <v>128</v>
      </c>
      <c r="E112" s="50">
        <v>1</v>
      </c>
      <c r="F112" s="52" t="s">
        <v>57</v>
      </c>
      <c r="G112" s="53" t="s">
        <v>128</v>
      </c>
      <c r="H112" s="54"/>
      <c r="I112" s="55" t="s">
        <v>114</v>
      </c>
      <c r="J112" s="180">
        <f t="shared" si="12"/>
        <v>0</v>
      </c>
      <c r="K112" s="55" t="s">
        <v>114</v>
      </c>
    </row>
    <row r="113" spans="1:11" ht="15" customHeight="1">
      <c r="A113" s="65">
        <f t="shared" si="13"/>
        <v>98</v>
      </c>
      <c r="B113" s="64" t="s">
        <v>232</v>
      </c>
      <c r="C113" s="50" t="s">
        <v>128</v>
      </c>
      <c r="D113" s="51" t="s">
        <v>128</v>
      </c>
      <c r="E113" s="50">
        <v>1</v>
      </c>
      <c r="F113" s="52" t="s">
        <v>57</v>
      </c>
      <c r="G113" s="53" t="s">
        <v>128</v>
      </c>
      <c r="H113" s="54"/>
      <c r="I113" s="55" t="s">
        <v>114</v>
      </c>
      <c r="J113" s="180">
        <f t="shared" si="12"/>
        <v>0</v>
      </c>
      <c r="K113" s="55" t="s">
        <v>114</v>
      </c>
    </row>
    <row r="114" spans="1:11" ht="15" customHeight="1">
      <c r="A114" s="65">
        <f t="shared" si="13"/>
        <v>99</v>
      </c>
      <c r="B114" s="49" t="s">
        <v>233</v>
      </c>
      <c r="C114" s="50" t="s">
        <v>128</v>
      </c>
      <c r="D114" s="51" t="s">
        <v>128</v>
      </c>
      <c r="E114" s="50">
        <v>1</v>
      </c>
      <c r="F114" s="63" t="s">
        <v>57</v>
      </c>
      <c r="G114" s="53" t="s">
        <v>128</v>
      </c>
      <c r="H114" s="54"/>
      <c r="I114" s="55" t="s">
        <v>114</v>
      </c>
      <c r="J114" s="180">
        <f t="shared" si="12"/>
        <v>0</v>
      </c>
      <c r="K114" s="55" t="s">
        <v>114</v>
      </c>
    </row>
    <row r="115" spans="1:11" ht="15" customHeight="1">
      <c r="A115" s="65">
        <f t="shared" si="13"/>
        <v>100</v>
      </c>
      <c r="B115" s="49" t="s">
        <v>323</v>
      </c>
      <c r="C115" s="50" t="s">
        <v>128</v>
      </c>
      <c r="D115" s="51" t="s">
        <v>128</v>
      </c>
      <c r="E115" s="50">
        <v>1</v>
      </c>
      <c r="F115" s="63" t="s">
        <v>57</v>
      </c>
      <c r="G115" s="53" t="s">
        <v>128</v>
      </c>
      <c r="H115" s="54"/>
      <c r="I115" s="55" t="s">
        <v>114</v>
      </c>
      <c r="J115" s="180">
        <f>E115*H115</f>
        <v>0</v>
      </c>
      <c r="K115" s="55" t="s">
        <v>114</v>
      </c>
    </row>
    <row r="116" spans="1:11" ht="15" customHeight="1">
      <c r="A116" s="65">
        <f t="shared" si="13"/>
        <v>101</v>
      </c>
      <c r="B116" s="64" t="s">
        <v>234</v>
      </c>
      <c r="C116" s="50" t="s">
        <v>128</v>
      </c>
      <c r="D116" s="51" t="s">
        <v>128</v>
      </c>
      <c r="E116" s="50">
        <v>1</v>
      </c>
      <c r="F116" s="63" t="s">
        <v>57</v>
      </c>
      <c r="G116" s="53" t="s">
        <v>128</v>
      </c>
      <c r="H116" s="54"/>
      <c r="I116" s="55" t="s">
        <v>114</v>
      </c>
      <c r="J116" s="180">
        <f t="shared" si="12"/>
        <v>0</v>
      </c>
      <c r="K116" s="55" t="s">
        <v>114</v>
      </c>
    </row>
    <row r="117" spans="1:11" ht="15" customHeight="1">
      <c r="A117" s="66"/>
      <c r="B117" s="67"/>
      <c r="C117" s="66"/>
      <c r="D117" s="68"/>
      <c r="E117" s="66"/>
      <c r="F117" s="66"/>
      <c r="G117" s="68"/>
      <c r="J117" s="181"/>
    </row>
    <row r="118" spans="1:11" ht="15" customHeight="1">
      <c r="A118" s="166"/>
      <c r="B118" s="167" t="s">
        <v>447</v>
      </c>
      <c r="C118" s="166"/>
      <c r="D118" s="168"/>
      <c r="E118" s="169"/>
      <c r="F118" s="170"/>
      <c r="G118" s="171"/>
      <c r="H118" s="54"/>
      <c r="I118" s="172"/>
      <c r="J118" s="183">
        <f>SUM(J11:J117)</f>
        <v>0</v>
      </c>
      <c r="K118" s="55" t="s">
        <v>114</v>
      </c>
    </row>
    <row r="119" spans="1:11" ht="15.75">
      <c r="B119" s="69"/>
      <c r="E119" s="70"/>
      <c r="F119" s="70"/>
    </row>
    <row r="120" spans="1:11" ht="15.75">
      <c r="B120" s="69"/>
      <c r="E120" s="71"/>
      <c r="F120" s="71"/>
      <c r="G120" s="72"/>
    </row>
    <row r="132" spans="1:11" s="47" customFormat="1">
      <c r="A132" s="26"/>
      <c r="B132" s="26"/>
      <c r="C132" s="26"/>
      <c r="D132" s="26"/>
      <c r="E132" s="26"/>
      <c r="F132" s="26"/>
      <c r="G132" s="26"/>
      <c r="I132" s="26"/>
      <c r="K132" s="26"/>
    </row>
    <row r="133" spans="1:11" s="47" customFormat="1">
      <c r="A133" s="26"/>
      <c r="B133" s="26"/>
      <c r="C133" s="26"/>
      <c r="D133" s="26"/>
      <c r="E133" s="26"/>
      <c r="F133" s="26"/>
      <c r="G133" s="26"/>
      <c r="I133" s="26"/>
      <c r="K133" s="26"/>
    </row>
    <row r="134" spans="1:11" s="47" customFormat="1">
      <c r="A134" s="26"/>
      <c r="B134" s="26"/>
      <c r="C134" s="26"/>
      <c r="D134" s="26"/>
      <c r="E134" s="26"/>
      <c r="F134" s="26"/>
      <c r="G134" s="26"/>
      <c r="I134" s="26"/>
      <c r="K134" s="26"/>
    </row>
    <row r="135" spans="1:11" s="47" customFormat="1">
      <c r="A135" s="26"/>
      <c r="B135" s="26"/>
      <c r="C135" s="26"/>
      <c r="D135" s="26"/>
      <c r="E135" s="26"/>
      <c r="F135" s="26"/>
      <c r="G135" s="26"/>
      <c r="I135" s="26"/>
      <c r="K135" s="26"/>
    </row>
    <row r="136" spans="1:11" s="47" customFormat="1">
      <c r="A136" s="26"/>
      <c r="B136" s="26"/>
      <c r="C136" s="26"/>
      <c r="D136" s="26"/>
      <c r="E136" s="26"/>
      <c r="F136" s="26"/>
      <c r="G136" s="26"/>
      <c r="I136" s="26"/>
      <c r="K136" s="26"/>
    </row>
    <row r="137" spans="1:11" s="47" customFormat="1">
      <c r="A137" s="26"/>
      <c r="B137" s="26"/>
      <c r="C137" s="26"/>
      <c r="D137" s="26"/>
      <c r="E137" s="26"/>
      <c r="F137" s="26"/>
      <c r="G137" s="26"/>
      <c r="I137" s="26"/>
      <c r="K137" s="26"/>
    </row>
    <row r="138" spans="1:11" s="47" customFormat="1">
      <c r="A138" s="26"/>
      <c r="B138" s="26"/>
      <c r="C138" s="26"/>
      <c r="D138" s="26"/>
      <c r="E138" s="26"/>
      <c r="F138" s="26"/>
      <c r="G138" s="26"/>
      <c r="I138" s="26"/>
      <c r="K138" s="26"/>
    </row>
    <row r="139" spans="1:11" s="47" customFormat="1">
      <c r="A139" s="26"/>
      <c r="B139" s="26"/>
      <c r="C139" s="26"/>
      <c r="D139" s="26"/>
      <c r="E139" s="26"/>
      <c r="F139" s="26"/>
      <c r="G139" s="26"/>
      <c r="I139" s="26"/>
      <c r="K139" s="26"/>
    </row>
    <row r="140" spans="1:11" s="47" customFormat="1">
      <c r="A140" s="26"/>
      <c r="B140" s="26"/>
      <c r="C140" s="26"/>
      <c r="D140" s="26"/>
      <c r="E140" s="26"/>
      <c r="F140" s="26"/>
      <c r="G140" s="26"/>
      <c r="I140" s="26"/>
      <c r="K140" s="26"/>
    </row>
  </sheetData>
  <mergeCells count="2">
    <mergeCell ref="A1:K1"/>
    <mergeCell ref="H7:I7"/>
  </mergeCells>
  <pageMargins left="0.39370078740157483" right="0.19685039370078741" top="0.39370078740157483" bottom="0.39370078740157483" header="0" footer="0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view="pageBreakPreview" topLeftCell="B1" zoomScaleNormal="100" zoomScaleSheetLayoutView="100" workbookViewId="0">
      <pane ySplit="9" topLeftCell="A10" activePane="bottomLeft" state="frozen"/>
      <selection activeCell="C27" sqref="C27:E28"/>
      <selection pane="bottomLeft" activeCell="D29" sqref="D29"/>
    </sheetView>
  </sheetViews>
  <sheetFormatPr defaultRowHeight="1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</cols>
  <sheetData>
    <row r="1" spans="1:9" ht="18">
      <c r="A1" s="3"/>
      <c r="B1" s="309" t="s">
        <v>95</v>
      </c>
      <c r="C1" s="309"/>
      <c r="D1" s="309"/>
      <c r="E1" s="309"/>
      <c r="F1" s="309"/>
      <c r="G1" s="309"/>
      <c r="H1" s="309"/>
      <c r="I1" s="309"/>
    </row>
    <row r="2" spans="1:9">
      <c r="A2" s="3"/>
      <c r="B2" s="27" t="s">
        <v>96</v>
      </c>
      <c r="C2" s="27" t="s">
        <v>319</v>
      </c>
      <c r="D2" s="28"/>
      <c r="E2" s="28"/>
      <c r="F2" s="28"/>
      <c r="G2" s="29"/>
      <c r="H2" s="30"/>
      <c r="I2" s="28"/>
    </row>
    <row r="3" spans="1:9">
      <c r="A3" s="3"/>
      <c r="B3" s="27" t="s">
        <v>97</v>
      </c>
      <c r="C3" s="32" t="s">
        <v>98</v>
      </c>
      <c r="D3" s="28"/>
      <c r="E3" s="28"/>
      <c r="F3" s="28"/>
      <c r="G3" s="29"/>
      <c r="H3" s="30"/>
      <c r="I3" s="33"/>
    </row>
    <row r="4" spans="1:9">
      <c r="A4" s="3"/>
      <c r="B4" s="34" t="s">
        <v>99</v>
      </c>
      <c r="C4" s="34" t="s">
        <v>227</v>
      </c>
      <c r="D4" s="28"/>
      <c r="E4" s="28"/>
      <c r="F4" s="28"/>
      <c r="G4" s="29"/>
      <c r="H4" s="30"/>
      <c r="I4" s="28"/>
    </row>
    <row r="5" spans="1:9">
      <c r="A5" s="3"/>
      <c r="B5" s="32"/>
      <c r="C5" s="32"/>
      <c r="D5" s="28"/>
      <c r="E5" s="28"/>
      <c r="F5" s="28"/>
      <c r="G5" s="29"/>
      <c r="H5" s="28"/>
      <c r="I5" s="28"/>
    </row>
    <row r="6" spans="1:9">
      <c r="A6" s="3"/>
      <c r="B6" s="32" t="s">
        <v>100</v>
      </c>
      <c r="C6" s="35"/>
      <c r="D6" s="28"/>
      <c r="E6" s="28"/>
      <c r="F6" s="28"/>
      <c r="G6" s="29"/>
      <c r="H6" s="28" t="s">
        <v>449</v>
      </c>
      <c r="I6" s="36"/>
    </row>
    <row r="7" spans="1:9">
      <c r="A7" s="4"/>
      <c r="B7" s="32" t="s">
        <v>320</v>
      </c>
      <c r="C7" s="35"/>
      <c r="D7" s="28"/>
      <c r="E7" s="28"/>
      <c r="F7" s="28"/>
      <c r="G7" s="29"/>
      <c r="H7" s="28" t="s">
        <v>450</v>
      </c>
      <c r="I7" s="32"/>
    </row>
    <row r="8" spans="1:9">
      <c r="A8" s="5"/>
      <c r="B8" s="32" t="s">
        <v>3</v>
      </c>
      <c r="C8" s="35"/>
      <c r="D8" s="28"/>
      <c r="E8" s="28"/>
      <c r="F8" s="28"/>
      <c r="G8" s="29"/>
      <c r="H8" s="28"/>
      <c r="I8" s="28"/>
    </row>
    <row r="9" spans="1:9">
      <c r="A9" s="14" t="s">
        <v>19</v>
      </c>
      <c r="B9" s="14" t="s">
        <v>20</v>
      </c>
      <c r="C9" s="14" t="s">
        <v>21</v>
      </c>
      <c r="D9" s="14" t="s">
        <v>22</v>
      </c>
      <c r="E9" s="14" t="s">
        <v>23</v>
      </c>
      <c r="F9" s="14" t="s">
        <v>24</v>
      </c>
      <c r="G9" s="14" t="s">
        <v>7</v>
      </c>
      <c r="H9" s="14" t="s">
        <v>8</v>
      </c>
      <c r="I9" s="14" t="s">
        <v>25</v>
      </c>
    </row>
    <row r="10" spans="1:9">
      <c r="A10" s="7"/>
      <c r="B10" s="7"/>
      <c r="C10" s="15"/>
      <c r="D10" s="9" t="s">
        <v>9</v>
      </c>
      <c r="E10" s="7"/>
      <c r="F10" s="16"/>
      <c r="G10" s="8"/>
      <c r="H10" s="8"/>
      <c r="I10" s="8"/>
    </row>
    <row r="11" spans="1:9">
      <c r="A11" s="10"/>
      <c r="B11" s="10"/>
      <c r="C11" s="10"/>
      <c r="D11" s="10" t="s">
        <v>10</v>
      </c>
      <c r="E11" s="10"/>
      <c r="F11" s="17"/>
      <c r="G11" s="11"/>
      <c r="H11" s="11"/>
      <c r="I11" s="11"/>
    </row>
    <row r="12" spans="1:9" ht="24.95" customHeight="1">
      <c r="A12" s="21"/>
      <c r="B12" s="18" t="s">
        <v>26</v>
      </c>
      <c r="C12" s="22" t="s">
        <v>27</v>
      </c>
      <c r="D12" s="18" t="s">
        <v>28</v>
      </c>
      <c r="E12" s="18" t="s">
        <v>29</v>
      </c>
      <c r="F12" s="19">
        <v>21.5</v>
      </c>
      <c r="G12" s="20"/>
      <c r="H12" s="20"/>
      <c r="I12" s="175">
        <f>ROUND(F12*(G12+H12),2)</f>
        <v>0</v>
      </c>
    </row>
    <row r="13" spans="1:9">
      <c r="A13" s="10"/>
      <c r="B13" s="10"/>
      <c r="C13" s="10"/>
      <c r="D13" s="10" t="s">
        <v>10</v>
      </c>
      <c r="E13" s="10"/>
      <c r="F13" s="17"/>
      <c r="G13" s="12"/>
      <c r="H13" s="12"/>
      <c r="I13" s="176">
        <f>ROUND((SUM(I11:I12))/1,2)</f>
        <v>0</v>
      </c>
    </row>
    <row r="14" spans="1:9">
      <c r="A14" s="1"/>
      <c r="B14" s="1"/>
      <c r="C14" s="1"/>
      <c r="D14" s="1"/>
      <c r="E14" s="1"/>
      <c r="F14" s="13"/>
      <c r="G14" s="6"/>
      <c r="H14" s="6"/>
      <c r="I14" s="177"/>
    </row>
    <row r="15" spans="1:9">
      <c r="A15" s="10"/>
      <c r="B15" s="10"/>
      <c r="C15" s="10"/>
      <c r="D15" s="10" t="s">
        <v>11</v>
      </c>
      <c r="E15" s="10"/>
      <c r="F15" s="17"/>
      <c r="G15" s="11"/>
      <c r="H15" s="11"/>
      <c r="I15" s="178"/>
    </row>
    <row r="16" spans="1:9" ht="24.95" customHeight="1">
      <c r="A16" s="21"/>
      <c r="B16" s="18" t="s">
        <v>30</v>
      </c>
      <c r="C16" s="22" t="s">
        <v>31</v>
      </c>
      <c r="D16" s="18" t="s">
        <v>32</v>
      </c>
      <c r="E16" s="18" t="s">
        <v>29</v>
      </c>
      <c r="F16" s="19">
        <v>102.5</v>
      </c>
      <c r="G16" s="20"/>
      <c r="H16" s="20"/>
      <c r="I16" s="175">
        <f t="shared" ref="I16:I17" si="0">ROUND(F16*(G16+H16),2)</f>
        <v>0</v>
      </c>
    </row>
    <row r="17" spans="1:9" ht="24.95" customHeight="1">
      <c r="A17" s="21"/>
      <c r="B17" s="18" t="s">
        <v>33</v>
      </c>
      <c r="C17" s="22" t="s">
        <v>34</v>
      </c>
      <c r="D17" s="18" t="s">
        <v>35</v>
      </c>
      <c r="E17" s="18" t="s">
        <v>29</v>
      </c>
      <c r="F17" s="19">
        <v>102.5</v>
      </c>
      <c r="G17" s="20"/>
      <c r="H17" s="20"/>
      <c r="I17" s="175">
        <f t="shared" si="0"/>
        <v>0</v>
      </c>
    </row>
    <row r="18" spans="1:9">
      <c r="A18" s="10"/>
      <c r="B18" s="10"/>
      <c r="C18" s="10"/>
      <c r="D18" s="10" t="s">
        <v>11</v>
      </c>
      <c r="E18" s="10"/>
      <c r="F18" s="17"/>
      <c r="G18" s="12"/>
      <c r="H18" s="12"/>
      <c r="I18" s="176">
        <f>ROUND((SUM(I15:I17))/1,2)</f>
        <v>0</v>
      </c>
    </row>
    <row r="19" spans="1:9">
      <c r="A19" s="1"/>
      <c r="B19" s="1"/>
      <c r="C19" s="1"/>
      <c r="D19" s="1"/>
      <c r="E19" s="1"/>
      <c r="F19" s="13"/>
      <c r="G19" s="6"/>
      <c r="H19" s="6"/>
      <c r="I19" s="177"/>
    </row>
    <row r="20" spans="1:9">
      <c r="A20" s="10"/>
      <c r="B20" s="10"/>
      <c r="C20" s="10"/>
      <c r="D20" s="10" t="s">
        <v>12</v>
      </c>
      <c r="E20" s="10"/>
      <c r="F20" s="17"/>
      <c r="G20" s="11"/>
      <c r="H20" s="11"/>
      <c r="I20" s="178"/>
    </row>
    <row r="21" spans="1:9" ht="35.1" customHeight="1">
      <c r="A21" s="21"/>
      <c r="B21" s="18" t="s">
        <v>36</v>
      </c>
      <c r="C21" s="22" t="s">
        <v>37</v>
      </c>
      <c r="D21" s="18" t="s">
        <v>38</v>
      </c>
      <c r="E21" s="18" t="s">
        <v>39</v>
      </c>
      <c r="F21" s="19">
        <v>7.11</v>
      </c>
      <c r="G21" s="20"/>
      <c r="H21" s="20"/>
      <c r="I21" s="175">
        <f t="shared" ref="I21:I36" si="1">ROUND(F21*(G21+H21),2)</f>
        <v>0</v>
      </c>
    </row>
    <row r="22" spans="1:9" ht="24.95" customHeight="1">
      <c r="A22" s="21"/>
      <c r="B22" s="18" t="s">
        <v>40</v>
      </c>
      <c r="C22" s="22" t="s">
        <v>41</v>
      </c>
      <c r="D22" s="18" t="s">
        <v>42</v>
      </c>
      <c r="E22" s="18" t="s">
        <v>29</v>
      </c>
      <c r="F22" s="19">
        <v>40</v>
      </c>
      <c r="G22" s="20"/>
      <c r="H22" s="20"/>
      <c r="I22" s="175">
        <f t="shared" si="1"/>
        <v>0</v>
      </c>
    </row>
    <row r="23" spans="1:9" ht="24.95" customHeight="1">
      <c r="A23" s="21"/>
      <c r="B23" s="18" t="s">
        <v>30</v>
      </c>
      <c r="C23" s="22" t="s">
        <v>43</v>
      </c>
      <c r="D23" s="18" t="s">
        <v>44</v>
      </c>
      <c r="E23" s="18" t="s">
        <v>45</v>
      </c>
      <c r="F23" s="19">
        <v>36.400000000000006</v>
      </c>
      <c r="G23" s="20"/>
      <c r="H23" s="20"/>
      <c r="I23" s="175">
        <f t="shared" si="1"/>
        <v>0</v>
      </c>
    </row>
    <row r="24" spans="1:9" ht="24.95" customHeight="1">
      <c r="A24" s="21"/>
      <c r="B24" s="18" t="s">
        <v>46</v>
      </c>
      <c r="C24" s="22" t="s">
        <v>47</v>
      </c>
      <c r="D24" s="18" t="s">
        <v>48</v>
      </c>
      <c r="E24" s="18" t="s">
        <v>49</v>
      </c>
      <c r="F24" s="19">
        <v>41</v>
      </c>
      <c r="G24" s="20"/>
      <c r="H24" s="20"/>
      <c r="I24" s="175">
        <f t="shared" si="1"/>
        <v>0</v>
      </c>
    </row>
    <row r="25" spans="1:9" ht="24.95" customHeight="1">
      <c r="A25" s="21"/>
      <c r="B25" s="18" t="s">
        <v>46</v>
      </c>
      <c r="C25" s="22" t="s">
        <v>50</v>
      </c>
      <c r="D25" s="18" t="s">
        <v>51</v>
      </c>
      <c r="E25" s="18" t="s">
        <v>29</v>
      </c>
      <c r="F25" s="19">
        <v>1</v>
      </c>
      <c r="G25" s="20"/>
      <c r="H25" s="20"/>
      <c r="I25" s="175">
        <f t="shared" si="1"/>
        <v>0</v>
      </c>
    </row>
    <row r="26" spans="1:9" ht="24.95" customHeight="1">
      <c r="A26" s="21"/>
      <c r="B26" s="18" t="s">
        <v>33</v>
      </c>
      <c r="C26" s="22" t="s">
        <v>52</v>
      </c>
      <c r="D26" s="18" t="s">
        <v>53</v>
      </c>
      <c r="E26" s="18" t="s">
        <v>54</v>
      </c>
      <c r="F26" s="19">
        <v>14</v>
      </c>
      <c r="G26" s="20"/>
      <c r="H26" s="20"/>
      <c r="I26" s="175">
        <f t="shared" si="1"/>
        <v>0</v>
      </c>
    </row>
    <row r="27" spans="1:9" ht="24.95" customHeight="1">
      <c r="A27" s="21"/>
      <c r="B27" s="18" t="s">
        <v>33</v>
      </c>
      <c r="C27" s="22" t="s">
        <v>55</v>
      </c>
      <c r="D27" s="18" t="s">
        <v>56</v>
      </c>
      <c r="E27" s="18" t="s">
        <v>57</v>
      </c>
      <c r="F27" s="19">
        <v>1</v>
      </c>
      <c r="G27" s="20"/>
      <c r="H27" s="20"/>
      <c r="I27" s="175">
        <f t="shared" si="1"/>
        <v>0</v>
      </c>
    </row>
    <row r="28" spans="1:9" ht="24.95" customHeight="1">
      <c r="A28" s="21"/>
      <c r="B28" s="18" t="s">
        <v>33</v>
      </c>
      <c r="C28" s="22" t="s">
        <v>58</v>
      </c>
      <c r="D28" s="18" t="s">
        <v>59</v>
      </c>
      <c r="E28" s="18" t="s">
        <v>54</v>
      </c>
      <c r="F28" s="19">
        <v>1</v>
      </c>
      <c r="G28" s="20"/>
      <c r="H28" s="20"/>
      <c r="I28" s="175">
        <f t="shared" si="1"/>
        <v>0</v>
      </c>
    </row>
    <row r="29" spans="1:9" ht="24.95" customHeight="1">
      <c r="A29" s="21"/>
      <c r="B29" s="18" t="s">
        <v>33</v>
      </c>
      <c r="C29" s="22" t="s">
        <v>60</v>
      </c>
      <c r="D29" s="18" t="s">
        <v>61</v>
      </c>
      <c r="E29" s="18" t="s">
        <v>45</v>
      </c>
      <c r="F29" s="19">
        <v>89.300000000000011</v>
      </c>
      <c r="G29" s="20"/>
      <c r="H29" s="20"/>
      <c r="I29" s="175">
        <f t="shared" si="1"/>
        <v>0</v>
      </c>
    </row>
    <row r="30" spans="1:9" ht="24.95" customHeight="1">
      <c r="A30" s="21"/>
      <c r="B30" s="18" t="s">
        <v>33</v>
      </c>
      <c r="C30" s="22" t="s">
        <v>62</v>
      </c>
      <c r="D30" s="18" t="s">
        <v>63</v>
      </c>
      <c r="E30" s="18" t="s">
        <v>54</v>
      </c>
      <c r="F30" s="19">
        <v>3</v>
      </c>
      <c r="G30" s="20"/>
      <c r="H30" s="20"/>
      <c r="I30" s="175">
        <f t="shared" si="1"/>
        <v>0</v>
      </c>
    </row>
    <row r="31" spans="1:9" ht="24.95" customHeight="1">
      <c r="A31" s="21"/>
      <c r="B31" s="18" t="s">
        <v>33</v>
      </c>
      <c r="C31" s="22" t="s">
        <v>64</v>
      </c>
      <c r="D31" s="18" t="s">
        <v>65</v>
      </c>
      <c r="E31" s="18" t="s">
        <v>45</v>
      </c>
      <c r="F31" s="19">
        <v>120.4</v>
      </c>
      <c r="G31" s="20"/>
      <c r="H31" s="20"/>
      <c r="I31" s="175">
        <f t="shared" si="1"/>
        <v>0</v>
      </c>
    </row>
    <row r="32" spans="1:9" ht="35.1" customHeight="1">
      <c r="A32" s="21"/>
      <c r="B32" s="18" t="s">
        <v>33</v>
      </c>
      <c r="C32" s="22" t="s">
        <v>66</v>
      </c>
      <c r="D32" s="18" t="s">
        <v>67</v>
      </c>
      <c r="E32" s="18" t="s">
        <v>68</v>
      </c>
      <c r="F32" s="19">
        <v>158</v>
      </c>
      <c r="G32" s="20"/>
      <c r="H32" s="20"/>
      <c r="I32" s="175">
        <f t="shared" si="1"/>
        <v>0</v>
      </c>
    </row>
    <row r="33" spans="1:9" ht="35.1" customHeight="1">
      <c r="A33" s="21"/>
      <c r="B33" s="18" t="s">
        <v>33</v>
      </c>
      <c r="C33" s="22" t="s">
        <v>69</v>
      </c>
      <c r="D33" s="18" t="s">
        <v>70</v>
      </c>
      <c r="E33" s="18" t="s">
        <v>39</v>
      </c>
      <c r="F33" s="19">
        <v>5.2100000000000009</v>
      </c>
      <c r="G33" s="20"/>
      <c r="H33" s="20"/>
      <c r="I33" s="175">
        <f t="shared" si="1"/>
        <v>0</v>
      </c>
    </row>
    <row r="34" spans="1:9" ht="35.1" customHeight="1">
      <c r="A34" s="21"/>
      <c r="B34" s="18" t="s">
        <v>33</v>
      </c>
      <c r="C34" s="22" t="s">
        <v>71</v>
      </c>
      <c r="D34" s="18" t="s">
        <v>72</v>
      </c>
      <c r="E34" s="18" t="s">
        <v>39</v>
      </c>
      <c r="F34" s="19">
        <v>31.26</v>
      </c>
      <c r="G34" s="20"/>
      <c r="H34" s="20"/>
      <c r="I34" s="175">
        <f t="shared" si="1"/>
        <v>0</v>
      </c>
    </row>
    <row r="35" spans="1:9" ht="35.1" customHeight="1">
      <c r="A35" s="21"/>
      <c r="B35" s="18" t="s">
        <v>73</v>
      </c>
      <c r="C35" s="22" t="s">
        <v>74</v>
      </c>
      <c r="D35" s="18" t="s">
        <v>75</v>
      </c>
      <c r="E35" s="18" t="s">
        <v>39</v>
      </c>
      <c r="F35" s="19">
        <v>5.2100000000000009</v>
      </c>
      <c r="G35" s="20"/>
      <c r="H35" s="20"/>
      <c r="I35" s="175">
        <f t="shared" si="1"/>
        <v>0</v>
      </c>
    </row>
    <row r="36" spans="1:9" ht="24.95" customHeight="1">
      <c r="A36" s="21"/>
      <c r="B36" s="18" t="s">
        <v>73</v>
      </c>
      <c r="C36" s="22" t="s">
        <v>74</v>
      </c>
      <c r="D36" s="18" t="s">
        <v>76</v>
      </c>
      <c r="E36" s="18" t="s">
        <v>39</v>
      </c>
      <c r="F36" s="19">
        <v>0.2</v>
      </c>
      <c r="G36" s="20"/>
      <c r="H36" s="20"/>
      <c r="I36" s="175">
        <f t="shared" si="1"/>
        <v>0</v>
      </c>
    </row>
    <row r="37" spans="1:9">
      <c r="A37" s="10"/>
      <c r="B37" s="10"/>
      <c r="C37" s="10"/>
      <c r="D37" s="10" t="s">
        <v>12</v>
      </c>
      <c r="E37" s="10"/>
      <c r="F37" s="17"/>
      <c r="G37" s="12"/>
      <c r="H37" s="12"/>
      <c r="I37" s="176">
        <f>ROUND((SUM(I20:I36))/1,2)</f>
        <v>0</v>
      </c>
    </row>
    <row r="38" spans="1:9">
      <c r="A38" s="1"/>
      <c r="B38" s="1"/>
      <c r="C38" s="1"/>
      <c r="D38" s="1"/>
      <c r="E38" s="1"/>
      <c r="F38" s="13"/>
      <c r="G38" s="6"/>
      <c r="H38" s="6"/>
      <c r="I38" s="177"/>
    </row>
    <row r="39" spans="1:9">
      <c r="A39" s="10"/>
      <c r="B39" s="10"/>
      <c r="C39" s="10"/>
      <c r="D39" s="10" t="s">
        <v>13</v>
      </c>
      <c r="E39" s="10"/>
      <c r="F39" s="17"/>
      <c r="G39" s="11"/>
      <c r="H39" s="11"/>
      <c r="I39" s="178"/>
    </row>
    <row r="40" spans="1:9" ht="24.95" customHeight="1">
      <c r="A40" s="21"/>
      <c r="B40" s="18" t="s">
        <v>33</v>
      </c>
      <c r="C40" s="22" t="s">
        <v>77</v>
      </c>
      <c r="D40" s="18" t="s">
        <v>321</v>
      </c>
      <c r="E40" s="18" t="s">
        <v>57</v>
      </c>
      <c r="F40" s="19">
        <v>1</v>
      </c>
      <c r="G40" s="20"/>
      <c r="H40" s="20"/>
      <c r="I40" s="175">
        <f>ROUND(F40*(G40+H40),2)</f>
        <v>0</v>
      </c>
    </row>
    <row r="41" spans="1:9">
      <c r="A41" s="10"/>
      <c r="B41" s="10"/>
      <c r="C41" s="10"/>
      <c r="D41" s="10" t="s">
        <v>13</v>
      </c>
      <c r="E41" s="10"/>
      <c r="F41" s="17"/>
      <c r="G41" s="12"/>
      <c r="H41" s="12"/>
      <c r="I41" s="176">
        <f>ROUND((SUM(I39:I40))/1,2)</f>
        <v>0</v>
      </c>
    </row>
    <row r="42" spans="1:9">
      <c r="A42" s="1"/>
      <c r="B42" s="1"/>
      <c r="C42" s="1"/>
      <c r="D42" s="1"/>
      <c r="E42" s="1"/>
      <c r="F42" s="13"/>
      <c r="G42" s="6"/>
      <c r="H42" s="6"/>
      <c r="I42" s="177"/>
    </row>
    <row r="43" spans="1:9">
      <c r="A43" s="10"/>
      <c r="B43" s="10"/>
      <c r="C43" s="10"/>
      <c r="D43" s="2" t="s">
        <v>9</v>
      </c>
      <c r="E43" s="10"/>
      <c r="F43" s="17"/>
      <c r="G43" s="12"/>
      <c r="H43" s="12"/>
      <c r="I43" s="176">
        <f>ROUND((SUM(I10:I42))/2,2)</f>
        <v>0</v>
      </c>
    </row>
    <row r="44" spans="1:9">
      <c r="A44" s="1"/>
      <c r="B44" s="1"/>
      <c r="C44" s="1"/>
      <c r="D44" s="1"/>
      <c r="E44" s="1"/>
      <c r="F44" s="13"/>
      <c r="G44" s="6"/>
      <c r="H44" s="6"/>
      <c r="I44" s="177"/>
    </row>
    <row r="45" spans="1:9">
      <c r="A45" s="10"/>
      <c r="B45" s="10"/>
      <c r="C45" s="10"/>
      <c r="D45" s="2" t="s">
        <v>14</v>
      </c>
      <c r="E45" s="10"/>
      <c r="F45" s="17"/>
      <c r="G45" s="11"/>
      <c r="H45" s="11"/>
      <c r="I45" s="178"/>
    </row>
    <row r="46" spans="1:9">
      <c r="A46" s="10"/>
      <c r="B46" s="10"/>
      <c r="C46" s="10"/>
      <c r="D46" s="10" t="s">
        <v>15</v>
      </c>
      <c r="E46" s="10"/>
      <c r="F46" s="17"/>
      <c r="G46" s="11"/>
      <c r="H46" s="11"/>
      <c r="I46" s="178"/>
    </row>
    <row r="47" spans="1:9" ht="24.95" customHeight="1">
      <c r="A47" s="21"/>
      <c r="B47" s="18" t="s">
        <v>78</v>
      </c>
      <c r="C47" s="22" t="s">
        <v>79</v>
      </c>
      <c r="D47" s="18" t="s">
        <v>80</v>
      </c>
      <c r="E47" s="18" t="s">
        <v>29</v>
      </c>
      <c r="F47" s="19">
        <v>42</v>
      </c>
      <c r="G47" s="20"/>
      <c r="H47" s="20"/>
      <c r="I47" s="175">
        <f t="shared" ref="I47:I51" si="2">ROUND(F47*(G47+H47),2)</f>
        <v>0</v>
      </c>
    </row>
    <row r="48" spans="1:9" ht="24.95" customHeight="1">
      <c r="A48" s="21"/>
      <c r="B48" s="18" t="s">
        <v>78</v>
      </c>
      <c r="C48" s="22" t="s">
        <v>81</v>
      </c>
      <c r="D48" s="18" t="s">
        <v>82</v>
      </c>
      <c r="E48" s="18" t="s">
        <v>29</v>
      </c>
      <c r="F48" s="19">
        <v>86</v>
      </c>
      <c r="G48" s="20"/>
      <c r="H48" s="20"/>
      <c r="I48" s="175">
        <f t="shared" si="2"/>
        <v>0</v>
      </c>
    </row>
    <row r="49" spans="1:9" ht="24.95" customHeight="1">
      <c r="A49" s="21"/>
      <c r="B49" s="18" t="s">
        <v>78</v>
      </c>
      <c r="C49" s="22" t="s">
        <v>81</v>
      </c>
      <c r="D49" s="18" t="s">
        <v>83</v>
      </c>
      <c r="E49" s="18" t="s">
        <v>29</v>
      </c>
      <c r="F49" s="19">
        <v>72</v>
      </c>
      <c r="G49" s="20"/>
      <c r="H49" s="20"/>
      <c r="I49" s="175">
        <f t="shared" si="2"/>
        <v>0</v>
      </c>
    </row>
    <row r="50" spans="1:9" ht="24.95" customHeight="1">
      <c r="A50" s="21"/>
      <c r="B50" s="18" t="s">
        <v>78</v>
      </c>
      <c r="C50" s="22" t="s">
        <v>84</v>
      </c>
      <c r="D50" s="18" t="s">
        <v>85</v>
      </c>
      <c r="E50" s="18" t="s">
        <v>29</v>
      </c>
      <c r="F50" s="19">
        <v>58.92</v>
      </c>
      <c r="G50" s="20"/>
      <c r="H50" s="20"/>
      <c r="I50" s="175">
        <f t="shared" si="2"/>
        <v>0</v>
      </c>
    </row>
    <row r="51" spans="1:9" ht="24.95" customHeight="1">
      <c r="A51" s="21"/>
      <c r="B51" s="18" t="s">
        <v>33</v>
      </c>
      <c r="C51" s="22" t="s">
        <v>77</v>
      </c>
      <c r="D51" s="18" t="s">
        <v>86</v>
      </c>
      <c r="E51" s="18" t="s">
        <v>45</v>
      </c>
      <c r="F51" s="19">
        <v>88.890000000000015</v>
      </c>
      <c r="G51" s="20"/>
      <c r="H51" s="20"/>
      <c r="I51" s="175">
        <f t="shared" si="2"/>
        <v>0</v>
      </c>
    </row>
    <row r="52" spans="1:9">
      <c r="A52" s="10"/>
      <c r="B52" s="10"/>
      <c r="C52" s="10"/>
      <c r="D52" s="10" t="s">
        <v>15</v>
      </c>
      <c r="E52" s="10"/>
      <c r="F52" s="17"/>
      <c r="G52" s="12"/>
      <c r="H52" s="12"/>
      <c r="I52" s="176">
        <f>ROUND((SUM(I46:I51))/1,2)</f>
        <v>0</v>
      </c>
    </row>
    <row r="53" spans="1:9">
      <c r="A53" s="1"/>
      <c r="B53" s="1"/>
      <c r="C53" s="1"/>
      <c r="D53" s="1"/>
      <c r="E53" s="1"/>
      <c r="F53" s="13"/>
      <c r="G53" s="6"/>
      <c r="H53" s="6"/>
      <c r="I53" s="177"/>
    </row>
    <row r="54" spans="1:9">
      <c r="A54" s="10"/>
      <c r="B54" s="10"/>
      <c r="C54" s="10"/>
      <c r="D54" s="10" t="s">
        <v>16</v>
      </c>
      <c r="E54" s="10"/>
      <c r="F54" s="17"/>
      <c r="G54" s="11"/>
      <c r="H54" s="11"/>
      <c r="I54" s="178"/>
    </row>
    <row r="55" spans="1:9" ht="24.95" customHeight="1">
      <c r="A55" s="21"/>
      <c r="B55" s="18" t="s">
        <v>87</v>
      </c>
      <c r="C55" s="22" t="s">
        <v>88</v>
      </c>
      <c r="D55" s="18" t="s">
        <v>89</v>
      </c>
      <c r="E55" s="18" t="s">
        <v>29</v>
      </c>
      <c r="F55" s="19">
        <v>260.08699999999999</v>
      </c>
      <c r="G55" s="20"/>
      <c r="H55" s="20"/>
      <c r="I55" s="175">
        <f>ROUND(F55*(G55+H55),2)</f>
        <v>0</v>
      </c>
    </row>
    <row r="56" spans="1:9">
      <c r="A56" s="10"/>
      <c r="B56" s="10"/>
      <c r="C56" s="10"/>
      <c r="D56" s="10" t="s">
        <v>16</v>
      </c>
      <c r="E56" s="10"/>
      <c r="F56" s="17"/>
      <c r="G56" s="12"/>
      <c r="H56" s="12"/>
      <c r="I56" s="176">
        <f>ROUND((SUM(I54:I55))/1,2)</f>
        <v>0</v>
      </c>
    </row>
    <row r="57" spans="1:9">
      <c r="A57" s="1"/>
      <c r="B57" s="1"/>
      <c r="C57" s="1"/>
      <c r="D57" s="1"/>
      <c r="E57" s="1"/>
      <c r="F57" s="13"/>
      <c r="G57" s="6"/>
      <c r="H57" s="6"/>
      <c r="I57" s="177"/>
    </row>
    <row r="58" spans="1:9">
      <c r="A58" s="10"/>
      <c r="B58" s="10"/>
      <c r="C58" s="10"/>
      <c r="D58" s="10" t="s">
        <v>17</v>
      </c>
      <c r="E58" s="10"/>
      <c r="F58" s="17"/>
      <c r="G58" s="11"/>
      <c r="H58" s="11"/>
      <c r="I58" s="178"/>
    </row>
    <row r="59" spans="1:9" ht="24.95" customHeight="1">
      <c r="A59" s="21"/>
      <c r="B59" s="18" t="s">
        <v>90</v>
      </c>
      <c r="C59" s="22" t="s">
        <v>91</v>
      </c>
      <c r="D59" s="18" t="s">
        <v>92</v>
      </c>
      <c r="E59" s="18" t="s">
        <v>29</v>
      </c>
      <c r="F59" s="19">
        <v>260.08699999999999</v>
      </c>
      <c r="G59" s="20"/>
      <c r="H59" s="20"/>
      <c r="I59" s="175">
        <f t="shared" ref="I59:I60" si="3">ROUND(F59*(G59+H59),2)</f>
        <v>0</v>
      </c>
    </row>
    <row r="60" spans="1:9" ht="35.1" customHeight="1">
      <c r="A60" s="21"/>
      <c r="B60" s="18" t="s">
        <v>33</v>
      </c>
      <c r="C60" s="22" t="s">
        <v>93</v>
      </c>
      <c r="D60" s="18" t="s">
        <v>94</v>
      </c>
      <c r="E60" s="18" t="s">
        <v>68</v>
      </c>
      <c r="F60" s="19">
        <v>260.08699999999999</v>
      </c>
      <c r="G60" s="20"/>
      <c r="H60" s="20"/>
      <c r="I60" s="175">
        <f t="shared" si="3"/>
        <v>0</v>
      </c>
    </row>
    <row r="61" spans="1:9">
      <c r="A61" s="10"/>
      <c r="B61" s="10"/>
      <c r="C61" s="10"/>
      <c r="D61" s="10" t="s">
        <v>17</v>
      </c>
      <c r="E61" s="10"/>
      <c r="F61" s="17"/>
      <c r="G61" s="12"/>
      <c r="H61" s="12"/>
      <c r="I61" s="176">
        <f>ROUND((SUM(I58:I60))/1,2)</f>
        <v>0</v>
      </c>
    </row>
    <row r="62" spans="1:9">
      <c r="A62" s="1"/>
      <c r="B62" s="1"/>
      <c r="C62" s="1"/>
      <c r="D62" s="1"/>
      <c r="E62" s="1"/>
      <c r="F62" s="13"/>
      <c r="G62" s="6"/>
      <c r="H62" s="6"/>
      <c r="I62" s="177"/>
    </row>
    <row r="63" spans="1:9">
      <c r="A63" s="10"/>
      <c r="B63" s="10"/>
      <c r="C63" s="10"/>
      <c r="D63" s="2" t="s">
        <v>14</v>
      </c>
      <c r="E63" s="10"/>
      <c r="F63" s="17"/>
      <c r="G63" s="12"/>
      <c r="H63" s="12"/>
      <c r="I63" s="176">
        <f>ROUND((SUM(I45:I62))/2,2)</f>
        <v>0</v>
      </c>
    </row>
    <row r="64" spans="1:9">
      <c r="A64" s="23"/>
      <c r="B64" s="23" t="s">
        <v>2</v>
      </c>
      <c r="C64" s="23"/>
      <c r="D64" s="23"/>
      <c r="E64" s="23"/>
      <c r="F64" s="24" t="s">
        <v>18</v>
      </c>
      <c r="G64" s="25"/>
      <c r="H64" s="25"/>
      <c r="I64" s="179">
        <f>I13+I18+I37+I41+I56+I61+I52</f>
        <v>0</v>
      </c>
    </row>
  </sheetData>
  <mergeCells count="1">
    <mergeCell ref="B1:I1"/>
  </mergeCells>
  <printOptions horizontalCentered="1" gridLines="1"/>
  <pageMargins left="0.31496062992125984" right="0" top="0.59055118110236227" bottom="0.59055118110236227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showGridLines="0" view="pageBreakPreview" zoomScaleNormal="100" zoomScaleSheetLayoutView="100" workbookViewId="0">
      <selection activeCell="G7" sqref="G7"/>
    </sheetView>
  </sheetViews>
  <sheetFormatPr defaultColWidth="9.140625" defaultRowHeight="12.75"/>
  <cols>
    <col min="1" max="1" width="6.7109375" style="156" customWidth="1"/>
    <col min="2" max="2" width="3.7109375" style="157" customWidth="1"/>
    <col min="3" max="3" width="13" style="155" customWidth="1"/>
    <col min="4" max="4" width="35.7109375" style="158" customWidth="1"/>
    <col min="5" max="5" width="10.7109375" style="153" customWidth="1"/>
    <col min="6" max="6" width="5.28515625" style="154" customWidth="1"/>
    <col min="7" max="7" width="8.7109375" style="159" customWidth="1"/>
    <col min="8" max="10" width="9.7109375" style="159" customWidth="1"/>
    <col min="11" max="16384" width="9.140625" style="143"/>
  </cols>
  <sheetData>
    <row r="1" spans="1:10" ht="18">
      <c r="A1" s="309" t="s">
        <v>95</v>
      </c>
      <c r="B1" s="309"/>
      <c r="C1" s="309"/>
      <c r="D1" s="309"/>
      <c r="E1" s="309"/>
      <c r="F1" s="309"/>
      <c r="G1" s="309"/>
      <c r="H1" s="309"/>
      <c r="I1" s="160"/>
      <c r="J1" s="161"/>
    </row>
    <row r="2" spans="1:10">
      <c r="A2" s="27" t="s">
        <v>96</v>
      </c>
      <c r="B2" s="27" t="s">
        <v>319</v>
      </c>
      <c r="C2" s="28"/>
      <c r="D2" s="28"/>
      <c r="E2" s="28"/>
      <c r="F2" s="29"/>
      <c r="G2" s="30"/>
      <c r="H2" s="28"/>
      <c r="I2" s="160"/>
      <c r="J2" s="161"/>
    </row>
    <row r="3" spans="1:10">
      <c r="A3" s="27" t="s">
        <v>97</v>
      </c>
      <c r="B3" s="32" t="s">
        <v>98</v>
      </c>
      <c r="C3" s="28"/>
      <c r="D3" s="28"/>
      <c r="E3" s="28"/>
      <c r="F3" s="29"/>
      <c r="G3" s="30"/>
      <c r="H3" s="33"/>
      <c r="I3" s="160"/>
      <c r="J3" s="161"/>
    </row>
    <row r="4" spans="1:10">
      <c r="A4" s="34" t="s">
        <v>99</v>
      </c>
      <c r="B4" s="34" t="s">
        <v>318</v>
      </c>
      <c r="C4" s="28"/>
      <c r="D4" s="28"/>
      <c r="E4" s="28"/>
      <c r="F4" s="29"/>
      <c r="G4" s="30"/>
      <c r="H4" s="28"/>
      <c r="I4" s="160"/>
      <c r="J4" s="160"/>
    </row>
    <row r="5" spans="1:10">
      <c r="A5" s="32"/>
      <c r="B5" s="32"/>
      <c r="C5" s="28"/>
      <c r="D5" s="28"/>
      <c r="E5" s="28"/>
      <c r="F5" s="29"/>
      <c r="G5" s="28"/>
      <c r="H5" s="28"/>
      <c r="I5" s="160"/>
      <c r="J5" s="160"/>
    </row>
    <row r="6" spans="1:10">
      <c r="A6" s="32" t="s">
        <v>100</v>
      </c>
      <c r="B6" s="35"/>
      <c r="C6" s="28"/>
      <c r="D6" s="28"/>
      <c r="E6" s="28"/>
      <c r="F6" s="29"/>
      <c r="G6" s="28" t="s">
        <v>449</v>
      </c>
      <c r="H6" s="36"/>
      <c r="I6" s="160"/>
      <c r="J6" s="160"/>
    </row>
    <row r="7" spans="1:10">
      <c r="A7" s="32" t="s">
        <v>320</v>
      </c>
      <c r="B7" s="35"/>
      <c r="C7" s="28"/>
      <c r="D7" s="28"/>
      <c r="E7" s="28"/>
      <c r="F7" s="29"/>
      <c r="G7" s="28" t="s">
        <v>450</v>
      </c>
      <c r="H7" s="32"/>
      <c r="I7" s="160"/>
      <c r="J7" s="160"/>
    </row>
    <row r="8" spans="1:10">
      <c r="A8" s="32" t="s">
        <v>3</v>
      </c>
      <c r="B8" s="35"/>
      <c r="C8" s="28"/>
      <c r="D8" s="28"/>
      <c r="E8" s="28"/>
      <c r="F8" s="29"/>
      <c r="G8" s="28"/>
      <c r="H8" s="28"/>
      <c r="I8" s="161"/>
      <c r="J8" s="161"/>
    </row>
    <row r="9" spans="1:10">
      <c r="A9" s="144" t="s">
        <v>324</v>
      </c>
      <c r="B9" s="144" t="s">
        <v>325</v>
      </c>
      <c r="C9" s="144" t="s">
        <v>21</v>
      </c>
      <c r="D9" s="144" t="s">
        <v>326</v>
      </c>
      <c r="E9" s="144" t="s">
        <v>24</v>
      </c>
      <c r="F9" s="144" t="s">
        <v>327</v>
      </c>
      <c r="G9" s="144" t="s">
        <v>328</v>
      </c>
      <c r="H9" s="144" t="s">
        <v>329</v>
      </c>
      <c r="I9" s="144" t="s">
        <v>330</v>
      </c>
      <c r="J9" s="144" t="s">
        <v>4</v>
      </c>
    </row>
    <row r="10" spans="1:10">
      <c r="A10" s="145" t="s">
        <v>331</v>
      </c>
      <c r="B10" s="145" t="s">
        <v>332</v>
      </c>
      <c r="C10" s="146"/>
      <c r="D10" s="145" t="s">
        <v>333</v>
      </c>
      <c r="E10" s="145" t="s">
        <v>334</v>
      </c>
      <c r="F10" s="145" t="s">
        <v>335</v>
      </c>
      <c r="G10" s="145" t="s">
        <v>336</v>
      </c>
      <c r="H10" s="145" t="s">
        <v>337</v>
      </c>
      <c r="I10" s="145" t="s">
        <v>338</v>
      </c>
      <c r="J10" s="145"/>
    </row>
    <row r="11" spans="1:10">
      <c r="A11" s="147"/>
      <c r="B11" s="148"/>
      <c r="C11" s="149"/>
      <c r="D11" s="150"/>
      <c r="E11" s="151"/>
      <c r="F11" s="152"/>
      <c r="G11" s="173"/>
      <c r="H11" s="173"/>
      <c r="I11" s="173"/>
      <c r="J11" s="173"/>
    </row>
    <row r="12" spans="1:10" ht="25.5">
      <c r="A12" s="147">
        <v>1</v>
      </c>
      <c r="B12" s="148" t="s">
        <v>340</v>
      </c>
      <c r="C12" s="149" t="s">
        <v>341</v>
      </c>
      <c r="D12" s="150" t="s">
        <v>342</v>
      </c>
      <c r="E12" s="151">
        <v>2</v>
      </c>
      <c r="F12" s="152" t="s">
        <v>343</v>
      </c>
      <c r="G12" s="173"/>
      <c r="H12" s="173"/>
      <c r="I12" s="173"/>
      <c r="J12" s="173">
        <f t="shared" ref="J12:J60" si="0">ROUND(E12*G12,2)</f>
        <v>0</v>
      </c>
    </row>
    <row r="13" spans="1:10">
      <c r="A13" s="147">
        <v>2</v>
      </c>
      <c r="B13" s="148" t="s">
        <v>344</v>
      </c>
      <c r="C13" s="149" t="s">
        <v>345</v>
      </c>
      <c r="D13" s="150" t="s">
        <v>346</v>
      </c>
      <c r="E13" s="151">
        <v>4</v>
      </c>
      <c r="F13" s="152" t="s">
        <v>49</v>
      </c>
      <c r="G13" s="173"/>
      <c r="H13" s="173"/>
      <c r="I13" s="173">
        <f>ROUND(E13*G13,2)</f>
        <v>0</v>
      </c>
      <c r="J13" s="173">
        <f t="shared" si="0"/>
        <v>0</v>
      </c>
    </row>
    <row r="14" spans="1:10">
      <c r="A14" s="147">
        <v>3</v>
      </c>
      <c r="B14" s="148" t="s">
        <v>344</v>
      </c>
      <c r="C14" s="149" t="s">
        <v>347</v>
      </c>
      <c r="D14" s="150" t="s">
        <v>348</v>
      </c>
      <c r="E14" s="151">
        <v>1</v>
      </c>
      <c r="F14" s="152" t="s">
        <v>49</v>
      </c>
      <c r="G14" s="173"/>
      <c r="H14" s="173"/>
      <c r="I14" s="173">
        <f>ROUND(E14*G14,2)</f>
        <v>0</v>
      </c>
      <c r="J14" s="173">
        <f t="shared" si="0"/>
        <v>0</v>
      </c>
    </row>
    <row r="15" spans="1:10">
      <c r="A15" s="147">
        <v>4</v>
      </c>
      <c r="B15" s="148" t="s">
        <v>340</v>
      </c>
      <c r="C15" s="149" t="s">
        <v>349</v>
      </c>
      <c r="D15" s="150" t="s">
        <v>350</v>
      </c>
      <c r="E15" s="151">
        <v>3</v>
      </c>
      <c r="F15" s="152" t="s">
        <v>49</v>
      </c>
      <c r="G15" s="173"/>
      <c r="H15" s="173"/>
      <c r="I15" s="173"/>
      <c r="J15" s="173">
        <f t="shared" si="0"/>
        <v>0</v>
      </c>
    </row>
    <row r="16" spans="1:10">
      <c r="A16" s="147">
        <v>5</v>
      </c>
      <c r="B16" s="148" t="s">
        <v>340</v>
      </c>
      <c r="C16" s="149" t="s">
        <v>351</v>
      </c>
      <c r="D16" s="150" t="s">
        <v>352</v>
      </c>
      <c r="E16" s="151">
        <v>1</v>
      </c>
      <c r="F16" s="152" t="s">
        <v>49</v>
      </c>
      <c r="G16" s="173"/>
      <c r="H16" s="173"/>
      <c r="I16" s="173"/>
      <c r="J16" s="173">
        <f t="shared" si="0"/>
        <v>0</v>
      </c>
    </row>
    <row r="17" spans="1:10">
      <c r="A17" s="147">
        <v>6</v>
      </c>
      <c r="B17" s="148" t="s">
        <v>344</v>
      </c>
      <c r="C17" s="149" t="s">
        <v>353</v>
      </c>
      <c r="D17" s="150" t="s">
        <v>354</v>
      </c>
      <c r="E17" s="151">
        <v>3</v>
      </c>
      <c r="F17" s="152" t="s">
        <v>49</v>
      </c>
      <c r="G17" s="173"/>
      <c r="H17" s="173"/>
      <c r="I17" s="173">
        <f>ROUND(E17*G17,2)</f>
        <v>0</v>
      </c>
      <c r="J17" s="173">
        <f t="shared" si="0"/>
        <v>0</v>
      </c>
    </row>
    <row r="18" spans="1:10">
      <c r="A18" s="147">
        <v>7</v>
      </c>
      <c r="B18" s="148" t="s">
        <v>344</v>
      </c>
      <c r="C18" s="149" t="s">
        <v>355</v>
      </c>
      <c r="D18" s="150" t="s">
        <v>356</v>
      </c>
      <c r="E18" s="151">
        <v>1</v>
      </c>
      <c r="F18" s="152" t="s">
        <v>49</v>
      </c>
      <c r="G18" s="173"/>
      <c r="H18" s="173"/>
      <c r="I18" s="173">
        <f>ROUND(E18*G18,2)</f>
        <v>0</v>
      </c>
      <c r="J18" s="173">
        <f t="shared" si="0"/>
        <v>0</v>
      </c>
    </row>
    <row r="19" spans="1:10">
      <c r="A19" s="147">
        <v>8</v>
      </c>
      <c r="B19" s="148" t="s">
        <v>340</v>
      </c>
      <c r="C19" s="149" t="s">
        <v>357</v>
      </c>
      <c r="D19" s="150" t="s">
        <v>358</v>
      </c>
      <c r="E19" s="151">
        <v>2</v>
      </c>
      <c r="F19" s="152" t="s">
        <v>49</v>
      </c>
      <c r="G19" s="173"/>
      <c r="H19" s="173"/>
      <c r="I19" s="173"/>
      <c r="J19" s="173">
        <f t="shared" si="0"/>
        <v>0</v>
      </c>
    </row>
    <row r="20" spans="1:10" ht="25.5">
      <c r="A20" s="147">
        <v>9</v>
      </c>
      <c r="B20" s="148" t="s">
        <v>344</v>
      </c>
      <c r="C20" s="149" t="s">
        <v>359</v>
      </c>
      <c r="D20" s="150" t="s">
        <v>360</v>
      </c>
      <c r="E20" s="151">
        <v>1</v>
      </c>
      <c r="F20" s="152" t="s">
        <v>49</v>
      </c>
      <c r="G20" s="173"/>
      <c r="H20" s="173"/>
      <c r="I20" s="173">
        <f>ROUND(E20*G20,2)</f>
        <v>0</v>
      </c>
      <c r="J20" s="173">
        <f t="shared" si="0"/>
        <v>0</v>
      </c>
    </row>
    <row r="21" spans="1:10" ht="25.5">
      <c r="A21" s="147">
        <v>10</v>
      </c>
      <c r="B21" s="148" t="s">
        <v>344</v>
      </c>
      <c r="C21" s="149" t="s">
        <v>361</v>
      </c>
      <c r="D21" s="150" t="s">
        <v>362</v>
      </c>
      <c r="E21" s="151">
        <v>1</v>
      </c>
      <c r="F21" s="152" t="s">
        <v>49</v>
      </c>
      <c r="G21" s="173"/>
      <c r="H21" s="173"/>
      <c r="I21" s="173">
        <f>ROUND(E21*G21,2)</f>
        <v>0</v>
      </c>
      <c r="J21" s="173">
        <f t="shared" si="0"/>
        <v>0</v>
      </c>
    </row>
    <row r="22" spans="1:10" ht="25.5">
      <c r="A22" s="147">
        <v>11</v>
      </c>
      <c r="B22" s="148" t="s">
        <v>340</v>
      </c>
      <c r="C22" s="149" t="s">
        <v>363</v>
      </c>
      <c r="D22" s="150" t="s">
        <v>364</v>
      </c>
      <c r="E22" s="151">
        <v>9</v>
      </c>
      <c r="F22" s="152" t="s">
        <v>49</v>
      </c>
      <c r="G22" s="173"/>
      <c r="H22" s="173"/>
      <c r="I22" s="173"/>
      <c r="J22" s="173">
        <f t="shared" si="0"/>
        <v>0</v>
      </c>
    </row>
    <row r="23" spans="1:10">
      <c r="A23" s="147">
        <v>12</v>
      </c>
      <c r="B23" s="148" t="s">
        <v>340</v>
      </c>
      <c r="C23" s="149" t="s">
        <v>365</v>
      </c>
      <c r="D23" s="150" t="s">
        <v>366</v>
      </c>
      <c r="E23" s="151">
        <v>1</v>
      </c>
      <c r="F23" s="152" t="s">
        <v>49</v>
      </c>
      <c r="G23" s="173"/>
      <c r="H23" s="173"/>
      <c r="I23" s="173"/>
      <c r="J23" s="173">
        <f t="shared" si="0"/>
        <v>0</v>
      </c>
    </row>
    <row r="24" spans="1:10">
      <c r="A24" s="147">
        <v>13</v>
      </c>
      <c r="B24" s="148" t="s">
        <v>344</v>
      </c>
      <c r="C24" s="149" t="s">
        <v>367</v>
      </c>
      <c r="D24" s="150" t="s">
        <v>368</v>
      </c>
      <c r="E24" s="151">
        <v>1</v>
      </c>
      <c r="F24" s="152" t="s">
        <v>49</v>
      </c>
      <c r="G24" s="173"/>
      <c r="H24" s="173"/>
      <c r="I24" s="173">
        <f>ROUND(E24*G24,2)</f>
        <v>0</v>
      </c>
      <c r="J24" s="173">
        <f t="shared" si="0"/>
        <v>0</v>
      </c>
    </row>
    <row r="25" spans="1:10" ht="25.5">
      <c r="A25" s="147">
        <v>14</v>
      </c>
      <c r="B25" s="148" t="s">
        <v>340</v>
      </c>
      <c r="C25" s="149" t="s">
        <v>369</v>
      </c>
      <c r="D25" s="150" t="s">
        <v>370</v>
      </c>
      <c r="E25" s="151">
        <v>19</v>
      </c>
      <c r="F25" s="152" t="s">
        <v>49</v>
      </c>
      <c r="G25" s="173"/>
      <c r="H25" s="173"/>
      <c r="I25" s="173"/>
      <c r="J25" s="173">
        <f t="shared" si="0"/>
        <v>0</v>
      </c>
    </row>
    <row r="26" spans="1:10" ht="25.5">
      <c r="A26" s="147">
        <v>15</v>
      </c>
      <c r="B26" s="148" t="s">
        <v>344</v>
      </c>
      <c r="C26" s="149" t="s">
        <v>371</v>
      </c>
      <c r="D26" s="150" t="s">
        <v>372</v>
      </c>
      <c r="E26" s="151">
        <v>19</v>
      </c>
      <c r="F26" s="152" t="s">
        <v>49</v>
      </c>
      <c r="G26" s="173"/>
      <c r="H26" s="173"/>
      <c r="I26" s="173">
        <f>ROUND(E26*G26,2)</f>
        <v>0</v>
      </c>
      <c r="J26" s="173">
        <f t="shared" si="0"/>
        <v>0</v>
      </c>
    </row>
    <row r="27" spans="1:10">
      <c r="A27" s="147">
        <v>16</v>
      </c>
      <c r="B27" s="148" t="s">
        <v>340</v>
      </c>
      <c r="C27" s="149" t="s">
        <v>373</v>
      </c>
      <c r="D27" s="150" t="s">
        <v>374</v>
      </c>
      <c r="E27" s="151">
        <v>6</v>
      </c>
      <c r="F27" s="152" t="s">
        <v>49</v>
      </c>
      <c r="G27" s="173"/>
      <c r="H27" s="173"/>
      <c r="I27" s="173"/>
      <c r="J27" s="173">
        <f t="shared" si="0"/>
        <v>0</v>
      </c>
    </row>
    <row r="28" spans="1:10" ht="25.5">
      <c r="A28" s="147">
        <v>17</v>
      </c>
      <c r="B28" s="148" t="s">
        <v>344</v>
      </c>
      <c r="C28" s="149" t="s">
        <v>375</v>
      </c>
      <c r="D28" s="150" t="s">
        <v>376</v>
      </c>
      <c r="E28" s="151">
        <v>6</v>
      </c>
      <c r="F28" s="152" t="s">
        <v>49</v>
      </c>
      <c r="G28" s="173"/>
      <c r="H28" s="173"/>
      <c r="I28" s="173">
        <f>ROUND(E28*G28,2)</f>
        <v>0</v>
      </c>
      <c r="J28" s="173">
        <f t="shared" si="0"/>
        <v>0</v>
      </c>
    </row>
    <row r="29" spans="1:10" ht="25.5">
      <c r="A29" s="147">
        <v>18</v>
      </c>
      <c r="B29" s="148" t="s">
        <v>344</v>
      </c>
      <c r="C29" s="149" t="s">
        <v>377</v>
      </c>
      <c r="D29" s="150" t="s">
        <v>378</v>
      </c>
      <c r="E29" s="151">
        <v>6</v>
      </c>
      <c r="F29" s="152" t="s">
        <v>49</v>
      </c>
      <c r="G29" s="173"/>
      <c r="H29" s="173"/>
      <c r="I29" s="173">
        <f>ROUND(E29*G29,2)</f>
        <v>0</v>
      </c>
      <c r="J29" s="173">
        <f t="shared" si="0"/>
        <v>0</v>
      </c>
    </row>
    <row r="30" spans="1:10">
      <c r="A30" s="147">
        <v>19</v>
      </c>
      <c r="B30" s="148" t="s">
        <v>344</v>
      </c>
      <c r="C30" s="149" t="s">
        <v>379</v>
      </c>
      <c r="D30" s="150" t="s">
        <v>380</v>
      </c>
      <c r="E30" s="151">
        <v>6</v>
      </c>
      <c r="F30" s="152" t="s">
        <v>49</v>
      </c>
      <c r="G30" s="173"/>
      <c r="H30" s="173"/>
      <c r="I30" s="173">
        <f>ROUND(E30*G30,2)</f>
        <v>0</v>
      </c>
      <c r="J30" s="173">
        <f t="shared" si="0"/>
        <v>0</v>
      </c>
    </row>
    <row r="31" spans="1:10" ht="25.5">
      <c r="A31" s="147">
        <v>20</v>
      </c>
      <c r="B31" s="148" t="s">
        <v>340</v>
      </c>
      <c r="C31" s="149" t="s">
        <v>381</v>
      </c>
      <c r="D31" s="150" t="s">
        <v>382</v>
      </c>
      <c r="E31" s="151">
        <v>2</v>
      </c>
      <c r="F31" s="152" t="s">
        <v>49</v>
      </c>
      <c r="G31" s="173"/>
      <c r="H31" s="173"/>
      <c r="I31" s="173"/>
      <c r="J31" s="173">
        <f>ROUND(E31*G31,2)</f>
        <v>0</v>
      </c>
    </row>
    <row r="32" spans="1:10" ht="25.5">
      <c r="A32" s="147">
        <v>21</v>
      </c>
      <c r="B32" s="148" t="s">
        <v>344</v>
      </c>
      <c r="C32" s="149" t="s">
        <v>383</v>
      </c>
      <c r="D32" s="150" t="s">
        <v>384</v>
      </c>
      <c r="E32" s="151">
        <v>1</v>
      </c>
      <c r="F32" s="152" t="s">
        <v>49</v>
      </c>
      <c r="G32" s="173"/>
      <c r="H32" s="173"/>
      <c r="I32" s="173">
        <f>ROUND(E32*G32,2)</f>
        <v>0</v>
      </c>
      <c r="J32" s="173">
        <f t="shared" si="0"/>
        <v>0</v>
      </c>
    </row>
    <row r="33" spans="1:10" ht="25.5">
      <c r="A33" s="147">
        <v>22</v>
      </c>
      <c r="B33" s="148" t="s">
        <v>344</v>
      </c>
      <c r="C33" s="149" t="s">
        <v>385</v>
      </c>
      <c r="D33" s="150" t="s">
        <v>386</v>
      </c>
      <c r="E33" s="151">
        <v>1</v>
      </c>
      <c r="F33" s="152" t="s">
        <v>49</v>
      </c>
      <c r="G33" s="173"/>
      <c r="H33" s="173"/>
      <c r="I33" s="173">
        <f>ROUND(E33*G33,2)</f>
        <v>0</v>
      </c>
      <c r="J33" s="173">
        <f t="shared" si="0"/>
        <v>0</v>
      </c>
    </row>
    <row r="34" spans="1:10" ht="25.5">
      <c r="A34" s="147">
        <v>23</v>
      </c>
      <c r="B34" s="148" t="s">
        <v>340</v>
      </c>
      <c r="C34" s="149" t="s">
        <v>387</v>
      </c>
      <c r="D34" s="150" t="s">
        <v>388</v>
      </c>
      <c r="E34" s="151">
        <v>12</v>
      </c>
      <c r="F34" s="152" t="s">
        <v>49</v>
      </c>
      <c r="G34" s="173"/>
      <c r="H34" s="173"/>
      <c r="I34" s="173"/>
      <c r="J34" s="173">
        <f t="shared" si="0"/>
        <v>0</v>
      </c>
    </row>
    <row r="35" spans="1:10">
      <c r="A35" s="147">
        <v>24</v>
      </c>
      <c r="B35" s="148" t="s">
        <v>344</v>
      </c>
      <c r="C35" s="149" t="s">
        <v>389</v>
      </c>
      <c r="D35" s="150" t="s">
        <v>390</v>
      </c>
      <c r="E35" s="151">
        <v>12</v>
      </c>
      <c r="F35" s="152" t="s">
        <v>49</v>
      </c>
      <c r="G35" s="173"/>
      <c r="H35" s="173"/>
      <c r="I35" s="173">
        <f>ROUND(E35*G35,2)</f>
        <v>0</v>
      </c>
      <c r="J35" s="173">
        <f t="shared" si="0"/>
        <v>0</v>
      </c>
    </row>
    <row r="36" spans="1:10">
      <c r="A36" s="147">
        <v>25</v>
      </c>
      <c r="B36" s="148" t="s">
        <v>340</v>
      </c>
      <c r="C36" s="149" t="s">
        <v>391</v>
      </c>
      <c r="D36" s="150" t="s">
        <v>392</v>
      </c>
      <c r="E36" s="151">
        <v>1</v>
      </c>
      <c r="F36" s="152" t="s">
        <v>49</v>
      </c>
      <c r="G36" s="173"/>
      <c r="H36" s="173"/>
      <c r="I36" s="173"/>
      <c r="J36" s="173">
        <f t="shared" si="0"/>
        <v>0</v>
      </c>
    </row>
    <row r="37" spans="1:10" ht="25.5">
      <c r="A37" s="147">
        <v>26</v>
      </c>
      <c r="B37" s="148" t="s">
        <v>340</v>
      </c>
      <c r="C37" s="149" t="s">
        <v>393</v>
      </c>
      <c r="D37" s="150" t="s">
        <v>394</v>
      </c>
      <c r="E37" s="151">
        <v>2</v>
      </c>
      <c r="F37" s="152" t="s">
        <v>45</v>
      </c>
      <c r="G37" s="173"/>
      <c r="H37" s="173"/>
      <c r="I37" s="173"/>
      <c r="J37" s="173">
        <f t="shared" si="0"/>
        <v>0</v>
      </c>
    </row>
    <row r="38" spans="1:10">
      <c r="A38" s="147">
        <v>27</v>
      </c>
      <c r="B38" s="148" t="s">
        <v>344</v>
      </c>
      <c r="C38" s="149" t="s">
        <v>395</v>
      </c>
      <c r="D38" s="150" t="s">
        <v>396</v>
      </c>
      <c r="E38" s="151">
        <v>2</v>
      </c>
      <c r="F38" s="152" t="s">
        <v>45</v>
      </c>
      <c r="G38" s="173"/>
      <c r="H38" s="173"/>
      <c r="I38" s="173">
        <f>ROUND(E38*G38,2)</f>
        <v>0</v>
      </c>
      <c r="J38" s="173">
        <f t="shared" si="0"/>
        <v>0</v>
      </c>
    </row>
    <row r="39" spans="1:10">
      <c r="A39" s="147">
        <v>28</v>
      </c>
      <c r="B39" s="148" t="s">
        <v>340</v>
      </c>
      <c r="C39" s="149" t="s">
        <v>397</v>
      </c>
      <c r="D39" s="150" t="s">
        <v>398</v>
      </c>
      <c r="E39" s="151">
        <v>45</v>
      </c>
      <c r="F39" s="152" t="s">
        <v>49</v>
      </c>
      <c r="G39" s="173"/>
      <c r="H39" s="173"/>
      <c r="I39" s="173"/>
      <c r="J39" s="173">
        <f t="shared" si="0"/>
        <v>0</v>
      </c>
    </row>
    <row r="40" spans="1:10" ht="38.25">
      <c r="A40" s="147">
        <v>29</v>
      </c>
      <c r="B40" s="148" t="s">
        <v>344</v>
      </c>
      <c r="C40" s="149" t="s">
        <v>399</v>
      </c>
      <c r="D40" s="150" t="s">
        <v>400</v>
      </c>
      <c r="E40" s="151">
        <v>45</v>
      </c>
      <c r="F40" s="152" t="s">
        <v>49</v>
      </c>
      <c r="G40" s="173"/>
      <c r="H40" s="173"/>
      <c r="I40" s="173">
        <f>ROUND(E40*G40,2)</f>
        <v>0</v>
      </c>
      <c r="J40" s="173">
        <f t="shared" si="0"/>
        <v>0</v>
      </c>
    </row>
    <row r="41" spans="1:10">
      <c r="A41" s="147">
        <v>30</v>
      </c>
      <c r="B41" s="148" t="s">
        <v>340</v>
      </c>
      <c r="C41" s="149" t="s">
        <v>401</v>
      </c>
      <c r="D41" s="150" t="s">
        <v>402</v>
      </c>
      <c r="E41" s="151">
        <v>8</v>
      </c>
      <c r="F41" s="152" t="s">
        <v>49</v>
      </c>
      <c r="G41" s="173"/>
      <c r="H41" s="173"/>
      <c r="I41" s="173"/>
      <c r="J41" s="173">
        <f t="shared" si="0"/>
        <v>0</v>
      </c>
    </row>
    <row r="42" spans="1:10">
      <c r="A42" s="147">
        <v>31</v>
      </c>
      <c r="B42" s="148" t="s">
        <v>340</v>
      </c>
      <c r="C42" s="149" t="s">
        <v>403</v>
      </c>
      <c r="D42" s="150" t="s">
        <v>404</v>
      </c>
      <c r="E42" s="151">
        <v>3</v>
      </c>
      <c r="F42" s="152" t="s">
        <v>49</v>
      </c>
      <c r="G42" s="173"/>
      <c r="H42" s="173"/>
      <c r="I42" s="173"/>
      <c r="J42" s="173">
        <f t="shared" si="0"/>
        <v>0</v>
      </c>
    </row>
    <row r="43" spans="1:10">
      <c r="A43" s="147">
        <v>32</v>
      </c>
      <c r="B43" s="148" t="s">
        <v>340</v>
      </c>
      <c r="C43" s="149" t="s">
        <v>405</v>
      </c>
      <c r="D43" s="150" t="s">
        <v>406</v>
      </c>
      <c r="E43" s="151">
        <v>39</v>
      </c>
      <c r="F43" s="152" t="s">
        <v>49</v>
      </c>
      <c r="G43" s="173"/>
      <c r="H43" s="173"/>
      <c r="I43" s="173"/>
      <c r="J43" s="173">
        <f t="shared" si="0"/>
        <v>0</v>
      </c>
    </row>
    <row r="44" spans="1:10" ht="25.5">
      <c r="A44" s="147">
        <v>33</v>
      </c>
      <c r="B44" s="148" t="s">
        <v>340</v>
      </c>
      <c r="C44" s="149" t="s">
        <v>407</v>
      </c>
      <c r="D44" s="150" t="s">
        <v>408</v>
      </c>
      <c r="E44" s="151">
        <v>39</v>
      </c>
      <c r="F44" s="152" t="s">
        <v>409</v>
      </c>
      <c r="G44" s="173"/>
      <c r="H44" s="173"/>
      <c r="I44" s="173"/>
      <c r="J44" s="173">
        <f t="shared" si="0"/>
        <v>0</v>
      </c>
    </row>
    <row r="45" spans="1:10">
      <c r="A45" s="147">
        <v>34</v>
      </c>
      <c r="B45" s="148" t="s">
        <v>340</v>
      </c>
      <c r="C45" s="149" t="s">
        <v>410</v>
      </c>
      <c r="D45" s="150" t="s">
        <v>411</v>
      </c>
      <c r="E45" s="151">
        <v>1</v>
      </c>
      <c r="F45" s="152" t="s">
        <v>49</v>
      </c>
      <c r="G45" s="173"/>
      <c r="H45" s="173"/>
      <c r="I45" s="173"/>
      <c r="J45" s="173">
        <f t="shared" si="0"/>
        <v>0</v>
      </c>
    </row>
    <row r="46" spans="1:10" ht="25.5">
      <c r="A46" s="147">
        <v>35</v>
      </c>
      <c r="B46" s="148" t="s">
        <v>344</v>
      </c>
      <c r="C46" s="149" t="s">
        <v>412</v>
      </c>
      <c r="D46" s="150" t="s">
        <v>413</v>
      </c>
      <c r="E46" s="151">
        <v>1</v>
      </c>
      <c r="F46" s="152" t="s">
        <v>49</v>
      </c>
      <c r="G46" s="173"/>
      <c r="H46" s="173"/>
      <c r="I46" s="173">
        <f>ROUND(E46*G46,2)</f>
        <v>0</v>
      </c>
      <c r="J46" s="173">
        <f t="shared" si="0"/>
        <v>0</v>
      </c>
    </row>
    <row r="47" spans="1:10">
      <c r="A47" s="147">
        <v>36</v>
      </c>
      <c r="B47" s="148" t="s">
        <v>340</v>
      </c>
      <c r="C47" s="149" t="s">
        <v>414</v>
      </c>
      <c r="D47" s="150" t="s">
        <v>415</v>
      </c>
      <c r="E47" s="151">
        <v>1</v>
      </c>
      <c r="F47" s="152" t="s">
        <v>49</v>
      </c>
      <c r="G47" s="173"/>
      <c r="H47" s="173"/>
      <c r="I47" s="173"/>
      <c r="J47" s="173">
        <f t="shared" si="0"/>
        <v>0</v>
      </c>
    </row>
    <row r="48" spans="1:10" ht="25.5">
      <c r="A48" s="147">
        <v>37</v>
      </c>
      <c r="B48" s="148" t="s">
        <v>344</v>
      </c>
      <c r="C48" s="149" t="s">
        <v>416</v>
      </c>
      <c r="D48" s="150" t="s">
        <v>417</v>
      </c>
      <c r="E48" s="151">
        <v>1</v>
      </c>
      <c r="F48" s="152" t="s">
        <v>49</v>
      </c>
      <c r="G48" s="173"/>
      <c r="H48" s="173"/>
      <c r="I48" s="173">
        <f>ROUND(E48*G48,2)</f>
        <v>0</v>
      </c>
      <c r="J48" s="173">
        <f t="shared" si="0"/>
        <v>0</v>
      </c>
    </row>
    <row r="49" spans="1:10" ht="25.5">
      <c r="A49" s="147">
        <v>38</v>
      </c>
      <c r="B49" s="148" t="s">
        <v>340</v>
      </c>
      <c r="C49" s="149" t="s">
        <v>418</v>
      </c>
      <c r="D49" s="150" t="s">
        <v>419</v>
      </c>
      <c r="E49" s="151">
        <v>158</v>
      </c>
      <c r="F49" s="152" t="s">
        <v>45</v>
      </c>
      <c r="G49" s="173"/>
      <c r="H49" s="173"/>
      <c r="I49" s="173"/>
      <c r="J49" s="173">
        <f t="shared" si="0"/>
        <v>0</v>
      </c>
    </row>
    <row r="50" spans="1:10" ht="25.5">
      <c r="A50" s="147">
        <v>39</v>
      </c>
      <c r="B50" s="148" t="s">
        <v>344</v>
      </c>
      <c r="C50" s="149" t="s">
        <v>420</v>
      </c>
      <c r="D50" s="150" t="s">
        <v>421</v>
      </c>
      <c r="E50" s="151">
        <v>8.4</v>
      </c>
      <c r="F50" s="152" t="s">
        <v>45</v>
      </c>
      <c r="G50" s="173"/>
      <c r="H50" s="173"/>
      <c r="I50" s="173">
        <f>ROUND(E50*G50,2)</f>
        <v>0</v>
      </c>
      <c r="J50" s="173">
        <f t="shared" si="0"/>
        <v>0</v>
      </c>
    </row>
    <row r="51" spans="1:10" ht="25.5">
      <c r="A51" s="147">
        <v>40</v>
      </c>
      <c r="B51" s="148" t="s">
        <v>344</v>
      </c>
      <c r="C51" s="149" t="s">
        <v>422</v>
      </c>
      <c r="D51" s="150" t="s">
        <v>423</v>
      </c>
      <c r="E51" s="151">
        <v>157.5</v>
      </c>
      <c r="F51" s="152" t="s">
        <v>45</v>
      </c>
      <c r="G51" s="173"/>
      <c r="H51" s="173"/>
      <c r="I51" s="173">
        <f>ROUND(E51*G51,2)</f>
        <v>0</v>
      </c>
      <c r="J51" s="173">
        <f t="shared" si="0"/>
        <v>0</v>
      </c>
    </row>
    <row r="52" spans="1:10" ht="25.5">
      <c r="A52" s="147">
        <v>41</v>
      </c>
      <c r="B52" s="148" t="s">
        <v>340</v>
      </c>
      <c r="C52" s="149" t="s">
        <v>424</v>
      </c>
      <c r="D52" s="150" t="s">
        <v>425</v>
      </c>
      <c r="E52" s="151">
        <v>85</v>
      </c>
      <c r="F52" s="152" t="s">
        <v>45</v>
      </c>
      <c r="G52" s="173"/>
      <c r="H52" s="173"/>
      <c r="I52" s="173"/>
      <c r="J52" s="173">
        <f t="shared" si="0"/>
        <v>0</v>
      </c>
    </row>
    <row r="53" spans="1:10" ht="25.5">
      <c r="A53" s="147">
        <v>42</v>
      </c>
      <c r="B53" s="148" t="s">
        <v>344</v>
      </c>
      <c r="C53" s="149" t="s">
        <v>426</v>
      </c>
      <c r="D53" s="150" t="s">
        <v>427</v>
      </c>
      <c r="E53" s="151">
        <v>89.25</v>
      </c>
      <c r="F53" s="152" t="s">
        <v>45</v>
      </c>
      <c r="G53" s="173"/>
      <c r="H53" s="173"/>
      <c r="I53" s="173">
        <f>ROUND(E53*G53,2)</f>
        <v>0</v>
      </c>
      <c r="J53" s="173">
        <f t="shared" si="0"/>
        <v>0</v>
      </c>
    </row>
    <row r="54" spans="1:10" ht="25.5">
      <c r="A54" s="147">
        <v>43</v>
      </c>
      <c r="B54" s="148" t="s">
        <v>340</v>
      </c>
      <c r="C54" s="149" t="s">
        <v>428</v>
      </c>
      <c r="D54" s="150" t="s">
        <v>429</v>
      </c>
      <c r="E54" s="151">
        <v>60</v>
      </c>
      <c r="F54" s="152" t="s">
        <v>49</v>
      </c>
      <c r="G54" s="173"/>
      <c r="H54" s="173"/>
      <c r="I54" s="173"/>
      <c r="J54" s="173">
        <f t="shared" si="0"/>
        <v>0</v>
      </c>
    </row>
    <row r="55" spans="1:10" ht="25.5">
      <c r="A55" s="147">
        <v>44</v>
      </c>
      <c r="B55" s="148" t="s">
        <v>344</v>
      </c>
      <c r="C55" s="149" t="s">
        <v>430</v>
      </c>
      <c r="D55" s="150" t="s">
        <v>431</v>
      </c>
      <c r="E55" s="151">
        <v>60</v>
      </c>
      <c r="F55" s="152" t="s">
        <v>49</v>
      </c>
      <c r="G55" s="173"/>
      <c r="H55" s="173"/>
      <c r="I55" s="173">
        <f>ROUND(E55*G55,2)</f>
        <v>0</v>
      </c>
      <c r="J55" s="173">
        <f t="shared" si="0"/>
        <v>0</v>
      </c>
    </row>
    <row r="56" spans="1:10" ht="25.5">
      <c r="A56" s="147">
        <v>45</v>
      </c>
      <c r="B56" s="148" t="s">
        <v>432</v>
      </c>
      <c r="C56" s="149" t="s">
        <v>433</v>
      </c>
      <c r="D56" s="150" t="s">
        <v>434</v>
      </c>
      <c r="E56" s="151">
        <v>17</v>
      </c>
      <c r="F56" s="152" t="s">
        <v>49</v>
      </c>
      <c r="G56" s="173"/>
      <c r="H56" s="173"/>
      <c r="I56" s="173"/>
      <c r="J56" s="173">
        <f t="shared" si="0"/>
        <v>0</v>
      </c>
    </row>
    <row r="57" spans="1:10">
      <c r="A57" s="147">
        <v>46</v>
      </c>
      <c r="B57" s="148" t="s">
        <v>340</v>
      </c>
      <c r="C57" s="149" t="s">
        <v>435</v>
      </c>
      <c r="D57" s="150" t="s">
        <v>436</v>
      </c>
      <c r="E57" s="151">
        <v>3</v>
      </c>
      <c r="F57" s="152" t="s">
        <v>343</v>
      </c>
      <c r="G57" s="173"/>
      <c r="H57" s="173"/>
      <c r="I57" s="173"/>
      <c r="J57" s="173">
        <f t="shared" si="0"/>
        <v>0</v>
      </c>
    </row>
    <row r="58" spans="1:10">
      <c r="A58" s="147">
        <v>47</v>
      </c>
      <c r="B58" s="148" t="s">
        <v>344</v>
      </c>
      <c r="C58" s="149" t="s">
        <v>437</v>
      </c>
      <c r="D58" s="150" t="s">
        <v>438</v>
      </c>
      <c r="E58" s="151">
        <v>3.15</v>
      </c>
      <c r="F58" s="152" t="s">
        <v>339</v>
      </c>
      <c r="G58" s="173"/>
      <c r="H58" s="173"/>
      <c r="I58" s="173">
        <f>ROUND(E58*G58,2)</f>
        <v>0</v>
      </c>
      <c r="J58" s="173">
        <f t="shared" si="0"/>
        <v>0</v>
      </c>
    </row>
    <row r="59" spans="1:10" ht="25.5">
      <c r="A59" s="147">
        <v>48</v>
      </c>
      <c r="B59" s="148" t="s">
        <v>340</v>
      </c>
      <c r="C59" s="149" t="s">
        <v>439</v>
      </c>
      <c r="D59" s="150" t="s">
        <v>440</v>
      </c>
      <c r="E59" s="151">
        <v>1</v>
      </c>
      <c r="F59" s="152" t="s">
        <v>441</v>
      </c>
      <c r="G59" s="173"/>
      <c r="H59" s="173"/>
      <c r="I59" s="173"/>
      <c r="J59" s="173">
        <f t="shared" si="0"/>
        <v>0</v>
      </c>
    </row>
    <row r="60" spans="1:10" ht="25.5">
      <c r="A60" s="147">
        <v>49</v>
      </c>
      <c r="B60" s="148" t="s">
        <v>340</v>
      </c>
      <c r="C60" s="149" t="s">
        <v>442</v>
      </c>
      <c r="D60" s="150" t="s">
        <v>443</v>
      </c>
      <c r="E60" s="151">
        <v>1</v>
      </c>
      <c r="F60" s="152" t="s">
        <v>254</v>
      </c>
      <c r="G60" s="173"/>
      <c r="H60" s="173"/>
      <c r="I60" s="173"/>
      <c r="J60" s="173">
        <f t="shared" si="0"/>
        <v>0</v>
      </c>
    </row>
    <row r="61" spans="1:10">
      <c r="A61" s="147">
        <v>50</v>
      </c>
      <c r="B61" s="148" t="s">
        <v>340</v>
      </c>
      <c r="C61" s="149" t="s">
        <v>444</v>
      </c>
      <c r="D61" s="165" t="s">
        <v>446</v>
      </c>
      <c r="E61" s="151">
        <v>6</v>
      </c>
      <c r="F61" s="152" t="s">
        <v>339</v>
      </c>
      <c r="G61" s="173">
        <f>SUM(H12:I60)</f>
        <v>0</v>
      </c>
      <c r="H61" s="173"/>
      <c r="I61" s="173"/>
      <c r="J61" s="173">
        <f>ROUND(E61*G61,2)/100</f>
        <v>0</v>
      </c>
    </row>
    <row r="62" spans="1:10" ht="15.75">
      <c r="A62" s="147"/>
      <c r="B62" s="148"/>
      <c r="C62" s="149"/>
      <c r="D62" s="162" t="s">
        <v>445</v>
      </c>
      <c r="E62" s="163">
        <f>SUM(J12:J61)</f>
        <v>0</v>
      </c>
      <c r="F62" s="164"/>
      <c r="G62" s="174"/>
      <c r="H62" s="174">
        <f>SUM(H12:H61)</f>
        <v>0</v>
      </c>
      <c r="I62" s="174">
        <f>SUM(I12:I61)</f>
        <v>0</v>
      </c>
      <c r="J62" s="174">
        <f>SUM(J12:J61)</f>
        <v>0</v>
      </c>
    </row>
  </sheetData>
  <mergeCells count="1">
    <mergeCell ref="A1:H1"/>
  </mergeCells>
  <printOptions horizontalCentered="1"/>
  <pageMargins left="0.39305555555555599" right="0.35416666666666702" top="0.62916666666666698" bottom="0.59027777777777801" header="0.51180555555555596" footer="0.35416666666666702"/>
  <pageSetup paperSize="9" scale="84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Krycí list rozpočtu</vt:lpstr>
      <vt:lpstr>Zdravotechnika</vt:lpstr>
      <vt:lpstr>Stavebná časť</vt:lpstr>
      <vt:lpstr>Elektroinštalácia</vt:lpstr>
      <vt:lpstr>Elektroinštalácia!Názvy_tisku</vt:lpstr>
      <vt:lpstr>'Stavebná časť'!Názvy_tisku</vt:lpstr>
      <vt:lpstr>Elektroinštalácia!Oblast_tisku</vt:lpstr>
      <vt:lpstr>'Stavebná časť'!Oblast_tisku</vt:lpstr>
      <vt:lpstr>Zdravotechnika!Oblast_tisku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uctaren-1</cp:lastModifiedBy>
  <cp:lastPrinted>2020-06-18T08:47:46Z</cp:lastPrinted>
  <dcterms:created xsi:type="dcterms:W3CDTF">2020-05-14T09:14:09Z</dcterms:created>
  <dcterms:modified xsi:type="dcterms:W3CDTF">2020-06-18T08:50:04Z</dcterms:modified>
</cp:coreProperties>
</file>